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Introduction" sheetId="1" r:id="rId1"/>
    <sheet name="Div_mult calculation matrix" sheetId="2" r:id="rId2"/>
    <sheet name="Mixing calculation matrix" sheetId="3" r:id="rId3"/>
    <sheet name="Oscillatorlista" sheetId="4" r:id="rId4"/>
  </sheets>
  <definedNames/>
  <calcPr fullCalcOnLoad="1"/>
</workbook>
</file>

<file path=xl/sharedStrings.xml><?xml version="1.0" encoding="utf-8"?>
<sst xmlns="http://schemas.openxmlformats.org/spreadsheetml/2006/main" count="1110" uniqueCount="74">
  <si>
    <t>MHz</t>
  </si>
  <si>
    <t>Div. 2:</t>
  </si>
  <si>
    <t>Div. 3:</t>
  </si>
  <si>
    <t>Div. 4:</t>
  </si>
  <si>
    <t>Div. 5:</t>
  </si>
  <si>
    <t>Div. 6:</t>
  </si>
  <si>
    <t>Div. 7:</t>
  </si>
  <si>
    <t>Div. 8:</t>
  </si>
  <si>
    <t>Div. 9:</t>
  </si>
  <si>
    <t>Div. 10:</t>
  </si>
  <si>
    <t>X2:</t>
  </si>
  <si>
    <t>X3:</t>
  </si>
  <si>
    <t>X4:</t>
  </si>
  <si>
    <t>X5:</t>
  </si>
  <si>
    <t>X6:</t>
  </si>
  <si>
    <t>Div. 11:</t>
  </si>
  <si>
    <t>X7:</t>
  </si>
  <si>
    <t>Div. 12:</t>
  </si>
  <si>
    <t>Div. 13:</t>
  </si>
  <si>
    <t>Div. 14:</t>
  </si>
  <si>
    <t>Div. 15:</t>
  </si>
  <si>
    <t>Div. 16:</t>
  </si>
  <si>
    <t>Div. 18:</t>
  </si>
  <si>
    <t>Div. 19:</t>
  </si>
  <si>
    <t>Div. 20:</t>
  </si>
  <si>
    <t>Div. 17:</t>
  </si>
  <si>
    <t>X8:</t>
  </si>
  <si>
    <t>X9:</t>
  </si>
  <si>
    <t>X10:</t>
  </si>
  <si>
    <t>X11:</t>
  </si>
  <si>
    <t>X12:</t>
  </si>
  <si>
    <t>X13:</t>
  </si>
  <si>
    <t>X14:</t>
  </si>
  <si>
    <t>X15:</t>
  </si>
  <si>
    <t>X16:</t>
  </si>
  <si>
    <t>X17:</t>
  </si>
  <si>
    <t>X18:</t>
  </si>
  <si>
    <t>X19:</t>
  </si>
  <si>
    <t>X20:</t>
  </si>
  <si>
    <t>Div. 22:</t>
  </si>
  <si>
    <t>Div. 23:</t>
  </si>
  <si>
    <t>Div. 25:</t>
  </si>
  <si>
    <t>Div. 21:</t>
  </si>
  <si>
    <t>Div. 24:</t>
  </si>
  <si>
    <t>Div. 26:</t>
  </si>
  <si>
    <t>Div. 27:</t>
  </si>
  <si>
    <t>Antal</t>
  </si>
  <si>
    <t>Kan användas till</t>
  </si>
  <si>
    <t>Frekvens (MHz)</t>
  </si>
  <si>
    <t>Info</t>
  </si>
  <si>
    <t>Frekvensstyringsingång</t>
  </si>
  <si>
    <t>Oscillator frequency:</t>
  </si>
  <si>
    <t>By entering a oscillator frequency in the yellow field in the left top corner, all possible frequencis that can be derived by dividing and multiplying are calculated.</t>
  </si>
  <si>
    <t>Division factors up to 27 are handled.</t>
  </si>
  <si>
    <t>By dividing and multiplying a lot of useful frequencis can be derived from standard frequency oscillators.</t>
  </si>
  <si>
    <t>Multiplication factors up to 20 are handled.</t>
  </si>
  <si>
    <t>Try it yourself!</t>
  </si>
  <si>
    <t>Trimbar</t>
  </si>
  <si>
    <t>Oscillator1 frequency:</t>
  </si>
  <si>
    <t>Oscillator2 frequency:</t>
  </si>
  <si>
    <t>Osc1</t>
  </si>
  <si>
    <t>2*Osc1</t>
  </si>
  <si>
    <t>3*Osc1</t>
  </si>
  <si>
    <t>+Osc2</t>
  </si>
  <si>
    <t>-Osc2</t>
  </si>
  <si>
    <t>-2*Osc2</t>
  </si>
  <si>
    <t>+2*Osc2</t>
  </si>
  <si>
    <t>+3*Osc2</t>
  </si>
  <si>
    <t>-3*Osc2</t>
  </si>
  <si>
    <t>4*Osc1</t>
  </si>
  <si>
    <t>+4*Osc2</t>
  </si>
  <si>
    <t>-4*Osc2</t>
  </si>
  <si>
    <t>Calculation of frequencis possible to derive from an oscillator or two</t>
  </si>
  <si>
    <t>The second sheet calculates the possible mixing products from two oscillators.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</si>
</sst>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00000"/>
    <numFmt numFmtId="166" formatCode="0.00000"/>
    <numFmt numFmtId="167" formatCode="0.0000"/>
  </numFmts>
  <fonts count="3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2" borderId="0" xfId="0" applyNumberFormat="1" applyFill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tabSelected="1" workbookViewId="0" topLeftCell="A1">
      <selection activeCell="B16" sqref="B16"/>
    </sheetView>
  </sheetViews>
  <sheetFormatPr defaultColWidth="9.140625" defaultRowHeight="12.75"/>
  <sheetData>
    <row r="2" ht="15.75">
      <c r="B2" s="5" t="s">
        <v>72</v>
      </c>
    </row>
    <row r="5" spans="2:10" ht="31.5" customHeight="1">
      <c r="B5" s="7" t="s">
        <v>52</v>
      </c>
      <c r="C5" s="7"/>
      <c r="D5" s="7"/>
      <c r="E5" s="7"/>
      <c r="F5" s="7"/>
      <c r="G5" s="7"/>
      <c r="H5" s="7"/>
      <c r="I5" s="7"/>
      <c r="J5" s="7"/>
    </row>
    <row r="7" ht="14.25">
      <c r="B7" s="6" t="s">
        <v>53</v>
      </c>
    </row>
    <row r="9" ht="14.25">
      <c r="B9" s="6" t="s">
        <v>55</v>
      </c>
    </row>
    <row r="11" ht="14.25">
      <c r="B11" s="6" t="s">
        <v>54</v>
      </c>
    </row>
    <row r="13" ht="14.25">
      <c r="B13" s="6" t="s">
        <v>56</v>
      </c>
    </row>
    <row r="15" ht="14.25">
      <c r="B15" s="6" t="s">
        <v>73</v>
      </c>
    </row>
  </sheetData>
  <mergeCells count="1">
    <mergeCell ref="B5:J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I33"/>
  <sheetViews>
    <sheetView zoomScale="75" zoomScaleNormal="75" workbookViewId="0" topLeftCell="A1">
      <pane xSplit="4" ySplit="6" topLeftCell="AB7" activePane="bottomRight" state="frozen"/>
      <selection pane="topLeft" activeCell="A1" sqref="A1"/>
      <selection pane="topRight" activeCell="N1" sqref="N1"/>
      <selection pane="bottomLeft" activeCell="A23" sqref="A23"/>
      <selection pane="bottomRight" activeCell="C4" sqref="C4"/>
    </sheetView>
  </sheetViews>
  <sheetFormatPr defaultColWidth="9.140625" defaultRowHeight="12.75"/>
  <cols>
    <col min="3" max="3" width="9.7109375" style="0" bestFit="1" customWidth="1"/>
    <col min="4" max="4" width="5.140625" style="0" customWidth="1"/>
    <col min="5" max="5" width="4.57421875" style="0" customWidth="1"/>
    <col min="7" max="7" width="4.57421875" style="0" customWidth="1"/>
    <col min="8" max="8" width="4.28125" style="0" customWidth="1"/>
    <col min="10" max="10" width="5.421875" style="0" customWidth="1"/>
    <col min="11" max="11" width="4.00390625" style="0" customWidth="1"/>
    <col min="13" max="13" width="4.8515625" style="0" customWidth="1"/>
    <col min="14" max="14" width="4.140625" style="0" customWidth="1"/>
    <col min="16" max="16" width="4.8515625" style="0" customWidth="1"/>
    <col min="17" max="17" width="4.28125" style="0" customWidth="1"/>
    <col min="19" max="19" width="5.28125" style="0" customWidth="1"/>
    <col min="20" max="20" width="4.00390625" style="0" customWidth="1"/>
    <col min="22" max="22" width="5.28125" style="0" customWidth="1"/>
    <col min="23" max="23" width="4.421875" style="0" customWidth="1"/>
    <col min="25" max="25" width="5.00390625" style="0" customWidth="1"/>
    <col min="26" max="26" width="3.57421875" style="0" customWidth="1"/>
    <col min="28" max="28" width="5.140625" style="0" customWidth="1"/>
    <col min="29" max="29" width="4.140625" style="0" customWidth="1"/>
    <col min="31" max="31" width="5.57421875" style="0" customWidth="1"/>
    <col min="32" max="32" width="4.00390625" style="0" customWidth="1"/>
    <col min="34" max="34" width="5.28125" style="0" customWidth="1"/>
    <col min="35" max="35" width="4.57421875" style="0" customWidth="1"/>
    <col min="37" max="37" width="5.28125" style="0" customWidth="1"/>
    <col min="38" max="38" width="4.57421875" style="0" customWidth="1"/>
    <col min="40" max="40" width="5.140625" style="0" customWidth="1"/>
    <col min="41" max="41" width="4.00390625" style="0" customWidth="1"/>
    <col min="43" max="43" width="5.140625" style="0" customWidth="1"/>
    <col min="44" max="44" width="4.140625" style="0" customWidth="1"/>
    <col min="46" max="46" width="5.140625" style="0" customWidth="1"/>
    <col min="47" max="47" width="4.421875" style="0" customWidth="1"/>
    <col min="49" max="49" width="5.00390625" style="0" customWidth="1"/>
    <col min="50" max="50" width="4.140625" style="0" customWidth="1"/>
    <col min="52" max="52" width="5.00390625" style="0" customWidth="1"/>
    <col min="53" max="53" width="4.140625" style="0" customWidth="1"/>
    <col min="55" max="55" width="5.00390625" style="0" customWidth="1"/>
    <col min="56" max="56" width="4.421875" style="0" customWidth="1"/>
    <col min="58" max="58" width="4.7109375" style="0" customWidth="1"/>
    <col min="59" max="59" width="4.57421875" style="0" customWidth="1"/>
    <col min="61" max="61" width="5.140625" style="0" customWidth="1"/>
  </cols>
  <sheetData>
    <row r="6" spans="1:61" ht="12.75">
      <c r="A6" s="8" t="s">
        <v>51</v>
      </c>
      <c r="B6" s="8"/>
      <c r="C6" s="2">
        <v>61.44</v>
      </c>
      <c r="D6" t="s">
        <v>0</v>
      </c>
      <c r="E6" s="1" t="s">
        <v>10</v>
      </c>
      <c r="F6">
        <f>C6*2</f>
        <v>122.88</v>
      </c>
      <c r="G6" t="s">
        <v>0</v>
      </c>
      <c r="H6" s="1" t="s">
        <v>11</v>
      </c>
      <c r="I6">
        <f>C6*3</f>
        <v>184.32</v>
      </c>
      <c r="J6" t="s">
        <v>0</v>
      </c>
      <c r="K6" s="1" t="s">
        <v>12</v>
      </c>
      <c r="L6">
        <f>C6*4</f>
        <v>245.76</v>
      </c>
      <c r="M6" t="s">
        <v>0</v>
      </c>
      <c r="N6" s="1" t="s">
        <v>13</v>
      </c>
      <c r="O6">
        <f>C6*5</f>
        <v>307.2</v>
      </c>
      <c r="P6" t="s">
        <v>0</v>
      </c>
      <c r="Q6" s="1" t="s">
        <v>14</v>
      </c>
      <c r="R6">
        <f>C6*6</f>
        <v>368.64</v>
      </c>
      <c r="S6" t="s">
        <v>0</v>
      </c>
      <c r="T6" s="1" t="s">
        <v>16</v>
      </c>
      <c r="U6">
        <f>C6*7</f>
        <v>430.08</v>
      </c>
      <c r="V6" t="s">
        <v>0</v>
      </c>
      <c r="W6" s="1" t="s">
        <v>26</v>
      </c>
      <c r="X6">
        <f>C6*8</f>
        <v>491.52</v>
      </c>
      <c r="Y6" t="s">
        <v>0</v>
      </c>
      <c r="Z6" t="s">
        <v>27</v>
      </c>
      <c r="AA6">
        <f>C6*9</f>
        <v>552.96</v>
      </c>
      <c r="AB6" t="s">
        <v>0</v>
      </c>
      <c r="AC6" s="1" t="s">
        <v>28</v>
      </c>
      <c r="AD6">
        <f>C6*10</f>
        <v>614.4</v>
      </c>
      <c r="AE6" t="s">
        <v>0</v>
      </c>
      <c r="AF6" t="s">
        <v>29</v>
      </c>
      <c r="AG6">
        <f>C6*11</f>
        <v>675.8399999999999</v>
      </c>
      <c r="AH6" t="s">
        <v>0</v>
      </c>
      <c r="AI6" t="s">
        <v>30</v>
      </c>
      <c r="AJ6">
        <f>C6*12</f>
        <v>737.28</v>
      </c>
      <c r="AK6" t="s">
        <v>0</v>
      </c>
      <c r="AL6" t="s">
        <v>31</v>
      </c>
      <c r="AM6">
        <f>C6*13</f>
        <v>798.72</v>
      </c>
      <c r="AN6" t="s">
        <v>0</v>
      </c>
      <c r="AO6" t="s">
        <v>32</v>
      </c>
      <c r="AP6">
        <f>C6*14</f>
        <v>860.16</v>
      </c>
      <c r="AQ6" t="s">
        <v>0</v>
      </c>
      <c r="AR6" t="s">
        <v>33</v>
      </c>
      <c r="AS6">
        <f>C6*15</f>
        <v>921.5999999999999</v>
      </c>
      <c r="AT6" t="s">
        <v>0</v>
      </c>
      <c r="AU6" t="s">
        <v>34</v>
      </c>
      <c r="AV6">
        <f>C6*16</f>
        <v>983.04</v>
      </c>
      <c r="AW6" t="s">
        <v>0</v>
      </c>
      <c r="AX6" t="s">
        <v>35</v>
      </c>
      <c r="AY6">
        <f>C6*17</f>
        <v>1044.48</v>
      </c>
      <c r="AZ6" t="s">
        <v>0</v>
      </c>
      <c r="BA6" t="s">
        <v>36</v>
      </c>
      <c r="BB6">
        <f>C6*18</f>
        <v>1105.92</v>
      </c>
      <c r="BC6" t="s">
        <v>0</v>
      </c>
      <c r="BD6" t="s">
        <v>37</v>
      </c>
      <c r="BE6">
        <f>C6*19</f>
        <v>1167.36</v>
      </c>
      <c r="BF6" t="s">
        <v>0</v>
      </c>
      <c r="BG6" t="s">
        <v>38</v>
      </c>
      <c r="BH6">
        <f>C6*20</f>
        <v>1228.8</v>
      </c>
      <c r="BI6" t="s">
        <v>0</v>
      </c>
    </row>
    <row r="8" spans="2:61" ht="12.75">
      <c r="B8" s="1" t="s">
        <v>1</v>
      </c>
      <c r="C8">
        <f>C6/2</f>
        <v>30.72</v>
      </c>
      <c r="D8" t="s">
        <v>0</v>
      </c>
      <c r="E8" s="1" t="s">
        <v>10</v>
      </c>
      <c r="F8">
        <f>C8*2</f>
        <v>61.44</v>
      </c>
      <c r="G8" t="s">
        <v>0</v>
      </c>
      <c r="H8" s="1" t="s">
        <v>11</v>
      </c>
      <c r="I8">
        <f>C8*3</f>
        <v>92.16</v>
      </c>
      <c r="J8" t="s">
        <v>0</v>
      </c>
      <c r="K8" s="1" t="s">
        <v>12</v>
      </c>
      <c r="L8">
        <f>C8*4</f>
        <v>122.88</v>
      </c>
      <c r="M8" t="s">
        <v>0</v>
      </c>
      <c r="N8" s="1" t="s">
        <v>13</v>
      </c>
      <c r="O8">
        <f>C8*5</f>
        <v>153.6</v>
      </c>
      <c r="P8" t="s">
        <v>0</v>
      </c>
      <c r="Q8" s="1" t="s">
        <v>14</v>
      </c>
      <c r="R8">
        <f>C8*6</f>
        <v>184.32</v>
      </c>
      <c r="S8" t="s">
        <v>0</v>
      </c>
      <c r="T8" s="1" t="s">
        <v>16</v>
      </c>
      <c r="U8">
        <f>C8*7</f>
        <v>215.04</v>
      </c>
      <c r="V8" t="s">
        <v>0</v>
      </c>
      <c r="W8" s="1" t="s">
        <v>26</v>
      </c>
      <c r="X8">
        <f>C8*8</f>
        <v>245.76</v>
      </c>
      <c r="Y8" t="s">
        <v>0</v>
      </c>
      <c r="Z8" t="s">
        <v>27</v>
      </c>
      <c r="AA8">
        <f>C8*9</f>
        <v>276.48</v>
      </c>
      <c r="AB8" t="s">
        <v>0</v>
      </c>
      <c r="AC8" s="1" t="s">
        <v>28</v>
      </c>
      <c r="AD8">
        <f>C8*10</f>
        <v>307.2</v>
      </c>
      <c r="AE8" t="s">
        <v>0</v>
      </c>
      <c r="AF8" t="s">
        <v>29</v>
      </c>
      <c r="AG8">
        <f>C8*11</f>
        <v>337.91999999999996</v>
      </c>
      <c r="AH8" t="s">
        <v>0</v>
      </c>
      <c r="AI8" t="s">
        <v>30</v>
      </c>
      <c r="AJ8">
        <f>C8*12</f>
        <v>368.64</v>
      </c>
      <c r="AK8" t="s">
        <v>0</v>
      </c>
      <c r="AL8" t="s">
        <v>31</v>
      </c>
      <c r="AM8">
        <f>C8*13</f>
        <v>399.36</v>
      </c>
      <c r="AN8" t="s">
        <v>0</v>
      </c>
      <c r="AO8" t="s">
        <v>32</v>
      </c>
      <c r="AP8">
        <f>C8*14</f>
        <v>430.08</v>
      </c>
      <c r="AQ8" t="s">
        <v>0</v>
      </c>
      <c r="AR8" t="s">
        <v>33</v>
      </c>
      <c r="AS8">
        <f>C8*15</f>
        <v>460.79999999999995</v>
      </c>
      <c r="AT8" t="s">
        <v>0</v>
      </c>
      <c r="AU8" t="s">
        <v>34</v>
      </c>
      <c r="AV8">
        <f>C8*16</f>
        <v>491.52</v>
      </c>
      <c r="AW8" t="s">
        <v>0</v>
      </c>
      <c r="AX8" t="s">
        <v>35</v>
      </c>
      <c r="AY8">
        <f>C8*17</f>
        <v>522.24</v>
      </c>
      <c r="AZ8" t="s">
        <v>0</v>
      </c>
      <c r="BA8" t="s">
        <v>36</v>
      </c>
      <c r="BB8">
        <f>C8*18</f>
        <v>552.96</v>
      </c>
      <c r="BC8" t="s">
        <v>0</v>
      </c>
      <c r="BD8" t="s">
        <v>37</v>
      </c>
      <c r="BE8">
        <f>C8*19</f>
        <v>583.68</v>
      </c>
      <c r="BF8" t="s">
        <v>0</v>
      </c>
      <c r="BG8" t="s">
        <v>38</v>
      </c>
      <c r="BH8">
        <f>C8*20</f>
        <v>614.4</v>
      </c>
      <c r="BI8" t="s">
        <v>0</v>
      </c>
    </row>
    <row r="9" spans="2:61" ht="12.75">
      <c r="B9" s="1" t="s">
        <v>2</v>
      </c>
      <c r="C9">
        <f>C6/3</f>
        <v>20.48</v>
      </c>
      <c r="D9" t="s">
        <v>0</v>
      </c>
      <c r="E9" s="1" t="s">
        <v>10</v>
      </c>
      <c r="F9">
        <f aca="true" t="shared" si="0" ref="F9:F17">C9*2</f>
        <v>40.96</v>
      </c>
      <c r="G9" t="s">
        <v>0</v>
      </c>
      <c r="H9" s="1" t="s">
        <v>11</v>
      </c>
      <c r="I9">
        <f aca="true" t="shared" si="1" ref="I9:I16">C9*3</f>
        <v>61.44</v>
      </c>
      <c r="J9" t="s">
        <v>0</v>
      </c>
      <c r="K9" s="1" t="s">
        <v>12</v>
      </c>
      <c r="L9">
        <f aca="true" t="shared" si="2" ref="L9:L16">C9*4</f>
        <v>81.92</v>
      </c>
      <c r="M9" t="s">
        <v>0</v>
      </c>
      <c r="N9" s="1" t="s">
        <v>13</v>
      </c>
      <c r="O9">
        <f aca="true" t="shared" si="3" ref="O9:O16">C9*5</f>
        <v>102.4</v>
      </c>
      <c r="P9" t="s">
        <v>0</v>
      </c>
      <c r="Q9" s="1" t="s">
        <v>14</v>
      </c>
      <c r="R9">
        <f aca="true" t="shared" si="4" ref="R9:R16">C9*6</f>
        <v>122.88</v>
      </c>
      <c r="S9" t="s">
        <v>0</v>
      </c>
      <c r="T9" s="1" t="s">
        <v>16</v>
      </c>
      <c r="U9">
        <f aca="true" t="shared" si="5" ref="U9:U17">C9*7</f>
        <v>143.36</v>
      </c>
      <c r="V9" t="s">
        <v>0</v>
      </c>
      <c r="W9" s="1" t="s">
        <v>26</v>
      </c>
      <c r="X9">
        <f aca="true" t="shared" si="6" ref="X9:X26">C9*8</f>
        <v>163.84</v>
      </c>
      <c r="Y9" t="s">
        <v>0</v>
      </c>
      <c r="Z9" t="s">
        <v>27</v>
      </c>
      <c r="AA9">
        <f aca="true" t="shared" si="7" ref="AA9:AA26">C9*9</f>
        <v>184.32</v>
      </c>
      <c r="AB9" t="s">
        <v>0</v>
      </c>
      <c r="AC9" s="1" t="s">
        <v>28</v>
      </c>
      <c r="AD9">
        <f aca="true" t="shared" si="8" ref="AD9:AD26">C9*10</f>
        <v>204.8</v>
      </c>
      <c r="AE9" t="s">
        <v>0</v>
      </c>
      <c r="AF9" t="s">
        <v>29</v>
      </c>
      <c r="AG9">
        <f aca="true" t="shared" si="9" ref="AG9:AG26">C9*11</f>
        <v>225.28</v>
      </c>
      <c r="AH9" t="s">
        <v>0</v>
      </c>
      <c r="AI9" t="s">
        <v>30</v>
      </c>
      <c r="AJ9">
        <f aca="true" t="shared" si="10" ref="AJ9:AJ26">C9*12</f>
        <v>245.76</v>
      </c>
      <c r="AK9" t="s">
        <v>0</v>
      </c>
      <c r="AL9" t="s">
        <v>31</v>
      </c>
      <c r="AM9">
        <f aca="true" t="shared" si="11" ref="AM9:AM26">C9*13</f>
        <v>266.24</v>
      </c>
      <c r="AN9" t="s">
        <v>0</v>
      </c>
      <c r="AO9" t="s">
        <v>32</v>
      </c>
      <c r="AP9">
        <f aca="true" t="shared" si="12" ref="AP9:AP26">C9*14</f>
        <v>286.72</v>
      </c>
      <c r="AQ9" t="s">
        <v>0</v>
      </c>
      <c r="AR9" t="s">
        <v>33</v>
      </c>
      <c r="AS9">
        <f aca="true" t="shared" si="13" ref="AS9:AS26">C9*15</f>
        <v>307.2</v>
      </c>
      <c r="AT9" t="s">
        <v>0</v>
      </c>
      <c r="AU9" t="s">
        <v>34</v>
      </c>
      <c r="AV9">
        <f aca="true" t="shared" si="14" ref="AV9:AV26">C9*16</f>
        <v>327.68</v>
      </c>
      <c r="AW9" t="s">
        <v>0</v>
      </c>
      <c r="AX9" t="s">
        <v>35</v>
      </c>
      <c r="AY9">
        <f aca="true" t="shared" si="15" ref="AY9:AY26">C9*17</f>
        <v>348.16</v>
      </c>
      <c r="AZ9" t="s">
        <v>0</v>
      </c>
      <c r="BA9" t="s">
        <v>36</v>
      </c>
      <c r="BB9">
        <f aca="true" t="shared" si="16" ref="BB9:BB26">C9*18</f>
        <v>368.64</v>
      </c>
      <c r="BC9" t="s">
        <v>0</v>
      </c>
      <c r="BD9" t="s">
        <v>37</v>
      </c>
      <c r="BE9">
        <f aca="true" t="shared" si="17" ref="BE9:BE26">C9*19</f>
        <v>389.12</v>
      </c>
      <c r="BF9" t="s">
        <v>0</v>
      </c>
      <c r="BG9" t="s">
        <v>38</v>
      </c>
      <c r="BH9">
        <f aca="true" t="shared" si="18" ref="BH9:BH26">C9*20</f>
        <v>409.6</v>
      </c>
      <c r="BI9" t="s">
        <v>0</v>
      </c>
    </row>
    <row r="10" spans="2:61" ht="12.75">
      <c r="B10" s="1" t="s">
        <v>3</v>
      </c>
      <c r="C10">
        <f>C6/4</f>
        <v>15.36</v>
      </c>
      <c r="D10" t="s">
        <v>0</v>
      </c>
      <c r="E10" s="1" t="s">
        <v>10</v>
      </c>
      <c r="F10">
        <f t="shared" si="0"/>
        <v>30.72</v>
      </c>
      <c r="G10" t="s">
        <v>0</v>
      </c>
      <c r="H10" s="1" t="s">
        <v>11</v>
      </c>
      <c r="I10">
        <f t="shared" si="1"/>
        <v>46.08</v>
      </c>
      <c r="J10" t="s">
        <v>0</v>
      </c>
      <c r="K10" s="1" t="s">
        <v>12</v>
      </c>
      <c r="L10">
        <f t="shared" si="2"/>
        <v>61.44</v>
      </c>
      <c r="M10" t="s">
        <v>0</v>
      </c>
      <c r="N10" s="1" t="s">
        <v>13</v>
      </c>
      <c r="O10">
        <f t="shared" si="3"/>
        <v>76.8</v>
      </c>
      <c r="P10" t="s">
        <v>0</v>
      </c>
      <c r="Q10" s="1" t="s">
        <v>14</v>
      </c>
      <c r="R10">
        <f t="shared" si="4"/>
        <v>92.16</v>
      </c>
      <c r="S10" t="s">
        <v>0</v>
      </c>
      <c r="T10" s="1" t="s">
        <v>16</v>
      </c>
      <c r="U10">
        <f t="shared" si="5"/>
        <v>107.52</v>
      </c>
      <c r="V10" t="s">
        <v>0</v>
      </c>
      <c r="W10" s="1" t="s">
        <v>26</v>
      </c>
      <c r="X10">
        <f t="shared" si="6"/>
        <v>122.88</v>
      </c>
      <c r="Y10" t="s">
        <v>0</v>
      </c>
      <c r="Z10" t="s">
        <v>27</v>
      </c>
      <c r="AA10">
        <f t="shared" si="7"/>
        <v>138.24</v>
      </c>
      <c r="AB10" t="s">
        <v>0</v>
      </c>
      <c r="AC10" s="1" t="s">
        <v>28</v>
      </c>
      <c r="AD10">
        <f t="shared" si="8"/>
        <v>153.6</v>
      </c>
      <c r="AE10" t="s">
        <v>0</v>
      </c>
      <c r="AF10" t="s">
        <v>29</v>
      </c>
      <c r="AG10">
        <f t="shared" si="9"/>
        <v>168.95999999999998</v>
      </c>
      <c r="AH10" t="s">
        <v>0</v>
      </c>
      <c r="AI10" t="s">
        <v>30</v>
      </c>
      <c r="AJ10">
        <f t="shared" si="10"/>
        <v>184.32</v>
      </c>
      <c r="AK10" t="s">
        <v>0</v>
      </c>
      <c r="AL10" t="s">
        <v>31</v>
      </c>
      <c r="AM10">
        <f t="shared" si="11"/>
        <v>199.68</v>
      </c>
      <c r="AN10" t="s">
        <v>0</v>
      </c>
      <c r="AO10" t="s">
        <v>32</v>
      </c>
      <c r="AP10">
        <f t="shared" si="12"/>
        <v>215.04</v>
      </c>
      <c r="AQ10" t="s">
        <v>0</v>
      </c>
      <c r="AR10" t="s">
        <v>33</v>
      </c>
      <c r="AS10">
        <f t="shared" si="13"/>
        <v>230.39999999999998</v>
      </c>
      <c r="AT10" t="s">
        <v>0</v>
      </c>
      <c r="AU10" t="s">
        <v>34</v>
      </c>
      <c r="AV10">
        <f t="shared" si="14"/>
        <v>245.76</v>
      </c>
      <c r="AW10" t="s">
        <v>0</v>
      </c>
      <c r="AX10" t="s">
        <v>35</v>
      </c>
      <c r="AY10">
        <f t="shared" si="15"/>
        <v>261.12</v>
      </c>
      <c r="AZ10" t="s">
        <v>0</v>
      </c>
      <c r="BA10" t="s">
        <v>36</v>
      </c>
      <c r="BB10">
        <f t="shared" si="16"/>
        <v>276.48</v>
      </c>
      <c r="BC10" t="s">
        <v>0</v>
      </c>
      <c r="BD10" t="s">
        <v>37</v>
      </c>
      <c r="BE10">
        <f t="shared" si="17"/>
        <v>291.84</v>
      </c>
      <c r="BF10" t="s">
        <v>0</v>
      </c>
      <c r="BG10" t="s">
        <v>38</v>
      </c>
      <c r="BH10">
        <f t="shared" si="18"/>
        <v>307.2</v>
      </c>
      <c r="BI10" t="s">
        <v>0</v>
      </c>
    </row>
    <row r="11" spans="2:61" ht="12.75">
      <c r="B11" s="1" t="s">
        <v>4</v>
      </c>
      <c r="C11">
        <f>C6/5</f>
        <v>12.288</v>
      </c>
      <c r="D11" t="s">
        <v>0</v>
      </c>
      <c r="E11" s="1" t="s">
        <v>10</v>
      </c>
      <c r="F11">
        <f t="shared" si="0"/>
        <v>24.576</v>
      </c>
      <c r="G11" t="s">
        <v>0</v>
      </c>
      <c r="H11" s="1" t="s">
        <v>11</v>
      </c>
      <c r="I11">
        <f t="shared" si="1"/>
        <v>36.864000000000004</v>
      </c>
      <c r="J11" t="s">
        <v>0</v>
      </c>
      <c r="K11" s="1" t="s">
        <v>12</v>
      </c>
      <c r="L11">
        <f t="shared" si="2"/>
        <v>49.152</v>
      </c>
      <c r="M11" t="s">
        <v>0</v>
      </c>
      <c r="N11" s="1" t="s">
        <v>13</v>
      </c>
      <c r="O11">
        <f t="shared" si="3"/>
        <v>61.44</v>
      </c>
      <c r="P11" t="s">
        <v>0</v>
      </c>
      <c r="Q11" s="1" t="s">
        <v>14</v>
      </c>
      <c r="R11">
        <f t="shared" si="4"/>
        <v>73.72800000000001</v>
      </c>
      <c r="S11" t="s">
        <v>0</v>
      </c>
      <c r="T11" s="1" t="s">
        <v>16</v>
      </c>
      <c r="U11">
        <f t="shared" si="5"/>
        <v>86.016</v>
      </c>
      <c r="V11" t="s">
        <v>0</v>
      </c>
      <c r="W11" s="1" t="s">
        <v>26</v>
      </c>
      <c r="X11">
        <f t="shared" si="6"/>
        <v>98.304</v>
      </c>
      <c r="Y11" t="s">
        <v>0</v>
      </c>
      <c r="Z11" t="s">
        <v>27</v>
      </c>
      <c r="AA11">
        <f t="shared" si="7"/>
        <v>110.592</v>
      </c>
      <c r="AB11" t="s">
        <v>0</v>
      </c>
      <c r="AC11" s="1" t="s">
        <v>28</v>
      </c>
      <c r="AD11">
        <f t="shared" si="8"/>
        <v>122.88</v>
      </c>
      <c r="AE11" t="s">
        <v>0</v>
      </c>
      <c r="AF11" t="s">
        <v>29</v>
      </c>
      <c r="AG11">
        <f t="shared" si="9"/>
        <v>135.168</v>
      </c>
      <c r="AH11" t="s">
        <v>0</v>
      </c>
      <c r="AI11" t="s">
        <v>30</v>
      </c>
      <c r="AJ11">
        <f t="shared" si="10"/>
        <v>147.45600000000002</v>
      </c>
      <c r="AK11" t="s">
        <v>0</v>
      </c>
      <c r="AL11" t="s">
        <v>31</v>
      </c>
      <c r="AM11">
        <f t="shared" si="11"/>
        <v>159.744</v>
      </c>
      <c r="AN11" t="s">
        <v>0</v>
      </c>
      <c r="AO11" t="s">
        <v>32</v>
      </c>
      <c r="AP11">
        <f t="shared" si="12"/>
        <v>172.032</v>
      </c>
      <c r="AQ11" t="s">
        <v>0</v>
      </c>
      <c r="AR11" t="s">
        <v>33</v>
      </c>
      <c r="AS11">
        <f t="shared" si="13"/>
        <v>184.32</v>
      </c>
      <c r="AT11" t="s">
        <v>0</v>
      </c>
      <c r="AU11" t="s">
        <v>34</v>
      </c>
      <c r="AV11">
        <f t="shared" si="14"/>
        <v>196.608</v>
      </c>
      <c r="AW11" t="s">
        <v>0</v>
      </c>
      <c r="AX11" t="s">
        <v>35</v>
      </c>
      <c r="AY11">
        <f t="shared" si="15"/>
        <v>208.89600000000002</v>
      </c>
      <c r="AZ11" t="s">
        <v>0</v>
      </c>
      <c r="BA11" t="s">
        <v>36</v>
      </c>
      <c r="BB11">
        <f t="shared" si="16"/>
        <v>221.184</v>
      </c>
      <c r="BC11" t="s">
        <v>0</v>
      </c>
      <c r="BD11" t="s">
        <v>37</v>
      </c>
      <c r="BE11">
        <f t="shared" si="17"/>
        <v>233.472</v>
      </c>
      <c r="BF11" t="s">
        <v>0</v>
      </c>
      <c r="BG11" t="s">
        <v>38</v>
      </c>
      <c r="BH11">
        <f t="shared" si="18"/>
        <v>245.76</v>
      </c>
      <c r="BI11" t="s">
        <v>0</v>
      </c>
    </row>
    <row r="12" spans="2:61" ht="12.75">
      <c r="B12" s="1" t="s">
        <v>5</v>
      </c>
      <c r="C12">
        <f>C6/6</f>
        <v>10.24</v>
      </c>
      <c r="D12" t="s">
        <v>0</v>
      </c>
      <c r="E12" s="1" t="s">
        <v>10</v>
      </c>
      <c r="F12">
        <f t="shared" si="0"/>
        <v>20.48</v>
      </c>
      <c r="G12" t="s">
        <v>0</v>
      </c>
      <c r="H12" s="1" t="s">
        <v>11</v>
      </c>
      <c r="I12">
        <f t="shared" si="1"/>
        <v>30.72</v>
      </c>
      <c r="J12" t="s">
        <v>0</v>
      </c>
      <c r="K12" s="1" t="s">
        <v>12</v>
      </c>
      <c r="L12">
        <f t="shared" si="2"/>
        <v>40.96</v>
      </c>
      <c r="M12" t="s">
        <v>0</v>
      </c>
      <c r="N12" s="1" t="s">
        <v>13</v>
      </c>
      <c r="O12">
        <f t="shared" si="3"/>
        <v>51.2</v>
      </c>
      <c r="P12" t="s">
        <v>0</v>
      </c>
      <c r="Q12" s="1" t="s">
        <v>14</v>
      </c>
      <c r="R12">
        <f t="shared" si="4"/>
        <v>61.44</v>
      </c>
      <c r="S12" t="s">
        <v>0</v>
      </c>
      <c r="T12" s="1" t="s">
        <v>16</v>
      </c>
      <c r="U12">
        <f t="shared" si="5"/>
        <v>71.68</v>
      </c>
      <c r="V12" t="s">
        <v>0</v>
      </c>
      <c r="W12" s="1" t="s">
        <v>26</v>
      </c>
      <c r="X12">
        <f t="shared" si="6"/>
        <v>81.92</v>
      </c>
      <c r="Y12" t="s">
        <v>0</v>
      </c>
      <c r="Z12" t="s">
        <v>27</v>
      </c>
      <c r="AA12">
        <f t="shared" si="7"/>
        <v>92.16</v>
      </c>
      <c r="AB12" t="s">
        <v>0</v>
      </c>
      <c r="AC12" s="1" t="s">
        <v>28</v>
      </c>
      <c r="AD12">
        <f t="shared" si="8"/>
        <v>102.4</v>
      </c>
      <c r="AE12" t="s">
        <v>0</v>
      </c>
      <c r="AF12" t="s">
        <v>29</v>
      </c>
      <c r="AG12">
        <f t="shared" si="9"/>
        <v>112.64</v>
      </c>
      <c r="AH12" t="s">
        <v>0</v>
      </c>
      <c r="AI12" t="s">
        <v>30</v>
      </c>
      <c r="AJ12">
        <f t="shared" si="10"/>
        <v>122.88</v>
      </c>
      <c r="AK12" t="s">
        <v>0</v>
      </c>
      <c r="AL12" t="s">
        <v>31</v>
      </c>
      <c r="AM12">
        <f t="shared" si="11"/>
        <v>133.12</v>
      </c>
      <c r="AN12" t="s">
        <v>0</v>
      </c>
      <c r="AO12" t="s">
        <v>32</v>
      </c>
      <c r="AP12">
        <f t="shared" si="12"/>
        <v>143.36</v>
      </c>
      <c r="AQ12" t="s">
        <v>0</v>
      </c>
      <c r="AR12" t="s">
        <v>33</v>
      </c>
      <c r="AS12">
        <f t="shared" si="13"/>
        <v>153.6</v>
      </c>
      <c r="AT12" t="s">
        <v>0</v>
      </c>
      <c r="AU12" t="s">
        <v>34</v>
      </c>
      <c r="AV12">
        <f t="shared" si="14"/>
        <v>163.84</v>
      </c>
      <c r="AW12" t="s">
        <v>0</v>
      </c>
      <c r="AX12" t="s">
        <v>35</v>
      </c>
      <c r="AY12">
        <f t="shared" si="15"/>
        <v>174.08</v>
      </c>
      <c r="AZ12" t="s">
        <v>0</v>
      </c>
      <c r="BA12" t="s">
        <v>36</v>
      </c>
      <c r="BB12">
        <f t="shared" si="16"/>
        <v>184.32</v>
      </c>
      <c r="BC12" t="s">
        <v>0</v>
      </c>
      <c r="BD12" t="s">
        <v>37</v>
      </c>
      <c r="BE12">
        <f t="shared" si="17"/>
        <v>194.56</v>
      </c>
      <c r="BF12" t="s">
        <v>0</v>
      </c>
      <c r="BG12" t="s">
        <v>38</v>
      </c>
      <c r="BH12">
        <f t="shared" si="18"/>
        <v>204.8</v>
      </c>
      <c r="BI12" t="s">
        <v>0</v>
      </c>
    </row>
    <row r="13" spans="2:61" ht="12.75">
      <c r="B13" s="1" t="s">
        <v>6</v>
      </c>
      <c r="C13">
        <f>C6/7</f>
        <v>8.777142857142858</v>
      </c>
      <c r="D13" t="s">
        <v>0</v>
      </c>
      <c r="E13" s="1" t="s">
        <v>10</v>
      </c>
      <c r="F13">
        <f t="shared" si="0"/>
        <v>17.554285714285715</v>
      </c>
      <c r="G13" t="s">
        <v>0</v>
      </c>
      <c r="H13" s="1" t="s">
        <v>11</v>
      </c>
      <c r="I13">
        <f t="shared" si="1"/>
        <v>26.331428571428575</v>
      </c>
      <c r="J13" t="s">
        <v>0</v>
      </c>
      <c r="K13" s="1" t="s">
        <v>12</v>
      </c>
      <c r="L13">
        <f t="shared" si="2"/>
        <v>35.10857142857143</v>
      </c>
      <c r="M13" t="s">
        <v>0</v>
      </c>
      <c r="N13" s="1" t="s">
        <v>13</v>
      </c>
      <c r="O13">
        <f t="shared" si="3"/>
        <v>43.885714285714286</v>
      </c>
      <c r="P13" t="s">
        <v>0</v>
      </c>
      <c r="Q13" s="1" t="s">
        <v>14</v>
      </c>
      <c r="R13">
        <f t="shared" si="4"/>
        <v>52.66285714285715</v>
      </c>
      <c r="S13" t="s">
        <v>0</v>
      </c>
      <c r="T13" s="1" t="s">
        <v>16</v>
      </c>
      <c r="U13">
        <f t="shared" si="5"/>
        <v>61.440000000000005</v>
      </c>
      <c r="V13" t="s">
        <v>0</v>
      </c>
      <c r="W13" s="1" t="s">
        <v>26</v>
      </c>
      <c r="X13">
        <f t="shared" si="6"/>
        <v>70.21714285714286</v>
      </c>
      <c r="Y13" t="s">
        <v>0</v>
      </c>
      <c r="Z13" t="s">
        <v>27</v>
      </c>
      <c r="AA13">
        <f t="shared" si="7"/>
        <v>78.99428571428572</v>
      </c>
      <c r="AB13" t="s">
        <v>0</v>
      </c>
      <c r="AC13" s="1" t="s">
        <v>28</v>
      </c>
      <c r="AD13">
        <f t="shared" si="8"/>
        <v>87.77142857142857</v>
      </c>
      <c r="AE13" t="s">
        <v>0</v>
      </c>
      <c r="AF13" t="s">
        <v>29</v>
      </c>
      <c r="AG13">
        <f t="shared" si="9"/>
        <v>96.54857142857144</v>
      </c>
      <c r="AH13" t="s">
        <v>0</v>
      </c>
      <c r="AI13" t="s">
        <v>30</v>
      </c>
      <c r="AJ13">
        <f t="shared" si="10"/>
        <v>105.3257142857143</v>
      </c>
      <c r="AK13" t="s">
        <v>0</v>
      </c>
      <c r="AL13" t="s">
        <v>31</v>
      </c>
      <c r="AM13">
        <f t="shared" si="11"/>
        <v>114.10285714285715</v>
      </c>
      <c r="AN13" t="s">
        <v>0</v>
      </c>
      <c r="AO13" t="s">
        <v>32</v>
      </c>
      <c r="AP13">
        <f t="shared" si="12"/>
        <v>122.88000000000001</v>
      </c>
      <c r="AQ13" t="s">
        <v>0</v>
      </c>
      <c r="AR13" t="s">
        <v>33</v>
      </c>
      <c r="AS13">
        <f t="shared" si="13"/>
        <v>131.65714285714287</v>
      </c>
      <c r="AT13" t="s">
        <v>0</v>
      </c>
      <c r="AU13" t="s">
        <v>34</v>
      </c>
      <c r="AV13">
        <f t="shared" si="14"/>
        <v>140.43428571428572</v>
      </c>
      <c r="AW13" t="s">
        <v>0</v>
      </c>
      <c r="AX13" t="s">
        <v>35</v>
      </c>
      <c r="AY13">
        <f t="shared" si="15"/>
        <v>149.21142857142857</v>
      </c>
      <c r="AZ13" t="s">
        <v>0</v>
      </c>
      <c r="BA13" t="s">
        <v>36</v>
      </c>
      <c r="BB13">
        <f t="shared" si="16"/>
        <v>157.98857142857145</v>
      </c>
      <c r="BC13" t="s">
        <v>0</v>
      </c>
      <c r="BD13" t="s">
        <v>37</v>
      </c>
      <c r="BE13">
        <f t="shared" si="17"/>
        <v>166.7657142857143</v>
      </c>
      <c r="BF13" t="s">
        <v>0</v>
      </c>
      <c r="BG13" t="s">
        <v>38</v>
      </c>
      <c r="BH13">
        <f t="shared" si="18"/>
        <v>175.54285714285714</v>
      </c>
      <c r="BI13" t="s">
        <v>0</v>
      </c>
    </row>
    <row r="14" spans="2:61" ht="12.75">
      <c r="B14" s="1" t="s">
        <v>7</v>
      </c>
      <c r="C14">
        <f>C6/8</f>
        <v>7.68</v>
      </c>
      <c r="D14" t="s">
        <v>0</v>
      </c>
      <c r="E14" s="1" t="s">
        <v>10</v>
      </c>
      <c r="F14">
        <f t="shared" si="0"/>
        <v>15.36</v>
      </c>
      <c r="G14" t="s">
        <v>0</v>
      </c>
      <c r="H14" s="1" t="s">
        <v>11</v>
      </c>
      <c r="I14">
        <f t="shared" si="1"/>
        <v>23.04</v>
      </c>
      <c r="J14" t="s">
        <v>0</v>
      </c>
      <c r="K14" s="1" t="s">
        <v>12</v>
      </c>
      <c r="L14">
        <f t="shared" si="2"/>
        <v>30.72</v>
      </c>
      <c r="M14" t="s">
        <v>0</v>
      </c>
      <c r="N14" s="1" t="s">
        <v>13</v>
      </c>
      <c r="O14">
        <f t="shared" si="3"/>
        <v>38.4</v>
      </c>
      <c r="P14" t="s">
        <v>0</v>
      </c>
      <c r="Q14" s="1" t="s">
        <v>14</v>
      </c>
      <c r="R14">
        <f t="shared" si="4"/>
        <v>46.08</v>
      </c>
      <c r="S14" t="s">
        <v>0</v>
      </c>
      <c r="T14" s="1" t="s">
        <v>16</v>
      </c>
      <c r="U14">
        <f t="shared" si="5"/>
        <v>53.76</v>
      </c>
      <c r="V14" t="s">
        <v>0</v>
      </c>
      <c r="W14" s="1" t="s">
        <v>26</v>
      </c>
      <c r="X14">
        <f t="shared" si="6"/>
        <v>61.44</v>
      </c>
      <c r="Y14" t="s">
        <v>0</v>
      </c>
      <c r="Z14" t="s">
        <v>27</v>
      </c>
      <c r="AA14">
        <f t="shared" si="7"/>
        <v>69.12</v>
      </c>
      <c r="AB14" t="s">
        <v>0</v>
      </c>
      <c r="AC14" s="1" t="s">
        <v>28</v>
      </c>
      <c r="AD14">
        <f t="shared" si="8"/>
        <v>76.8</v>
      </c>
      <c r="AE14" t="s">
        <v>0</v>
      </c>
      <c r="AF14" t="s">
        <v>29</v>
      </c>
      <c r="AG14">
        <f t="shared" si="9"/>
        <v>84.47999999999999</v>
      </c>
      <c r="AH14" t="s">
        <v>0</v>
      </c>
      <c r="AI14" t="s">
        <v>30</v>
      </c>
      <c r="AJ14">
        <f t="shared" si="10"/>
        <v>92.16</v>
      </c>
      <c r="AK14" t="s">
        <v>0</v>
      </c>
      <c r="AL14" t="s">
        <v>31</v>
      </c>
      <c r="AM14">
        <f t="shared" si="11"/>
        <v>99.84</v>
      </c>
      <c r="AN14" t="s">
        <v>0</v>
      </c>
      <c r="AO14" t="s">
        <v>32</v>
      </c>
      <c r="AP14">
        <f t="shared" si="12"/>
        <v>107.52</v>
      </c>
      <c r="AQ14" t="s">
        <v>0</v>
      </c>
      <c r="AR14" t="s">
        <v>33</v>
      </c>
      <c r="AS14">
        <f t="shared" si="13"/>
        <v>115.19999999999999</v>
      </c>
      <c r="AT14" t="s">
        <v>0</v>
      </c>
      <c r="AU14" t="s">
        <v>34</v>
      </c>
      <c r="AV14">
        <f t="shared" si="14"/>
        <v>122.88</v>
      </c>
      <c r="AW14" t="s">
        <v>0</v>
      </c>
      <c r="AX14" t="s">
        <v>35</v>
      </c>
      <c r="AY14">
        <f t="shared" si="15"/>
        <v>130.56</v>
      </c>
      <c r="AZ14" t="s">
        <v>0</v>
      </c>
      <c r="BA14" t="s">
        <v>36</v>
      </c>
      <c r="BB14">
        <f t="shared" si="16"/>
        <v>138.24</v>
      </c>
      <c r="BC14" t="s">
        <v>0</v>
      </c>
      <c r="BD14" t="s">
        <v>37</v>
      </c>
      <c r="BE14">
        <f t="shared" si="17"/>
        <v>145.92</v>
      </c>
      <c r="BF14" t="s">
        <v>0</v>
      </c>
      <c r="BG14" t="s">
        <v>38</v>
      </c>
      <c r="BH14">
        <f t="shared" si="18"/>
        <v>153.6</v>
      </c>
      <c r="BI14" t="s">
        <v>0</v>
      </c>
    </row>
    <row r="15" spans="2:61" ht="12.75">
      <c r="B15" s="1" t="s">
        <v>8</v>
      </c>
      <c r="C15">
        <f>C6/9</f>
        <v>6.826666666666666</v>
      </c>
      <c r="D15" t="s">
        <v>0</v>
      </c>
      <c r="E15" s="1" t="s">
        <v>10</v>
      </c>
      <c r="F15">
        <f t="shared" si="0"/>
        <v>13.653333333333332</v>
      </c>
      <c r="G15" t="s">
        <v>0</v>
      </c>
      <c r="H15" s="1" t="s">
        <v>11</v>
      </c>
      <c r="I15">
        <f t="shared" si="1"/>
        <v>20.479999999999997</v>
      </c>
      <c r="J15" t="s">
        <v>0</v>
      </c>
      <c r="K15" s="1" t="s">
        <v>12</v>
      </c>
      <c r="L15">
        <f t="shared" si="2"/>
        <v>27.306666666666665</v>
      </c>
      <c r="M15" t="s">
        <v>0</v>
      </c>
      <c r="N15" s="1" t="s">
        <v>13</v>
      </c>
      <c r="O15">
        <f t="shared" si="3"/>
        <v>34.13333333333333</v>
      </c>
      <c r="P15" t="s">
        <v>0</v>
      </c>
      <c r="Q15" s="1" t="s">
        <v>14</v>
      </c>
      <c r="R15">
        <f t="shared" si="4"/>
        <v>40.959999999999994</v>
      </c>
      <c r="S15" t="s">
        <v>0</v>
      </c>
      <c r="T15" s="1" t="s">
        <v>16</v>
      </c>
      <c r="U15">
        <f t="shared" si="5"/>
        <v>47.78666666666666</v>
      </c>
      <c r="V15" t="s">
        <v>0</v>
      </c>
      <c r="W15" s="1" t="s">
        <v>26</v>
      </c>
      <c r="X15">
        <f t="shared" si="6"/>
        <v>54.61333333333333</v>
      </c>
      <c r="Y15" t="s">
        <v>0</v>
      </c>
      <c r="Z15" t="s">
        <v>27</v>
      </c>
      <c r="AA15">
        <f t="shared" si="7"/>
        <v>61.44</v>
      </c>
      <c r="AB15" t="s">
        <v>0</v>
      </c>
      <c r="AC15" s="1" t="s">
        <v>28</v>
      </c>
      <c r="AD15">
        <f t="shared" si="8"/>
        <v>68.26666666666667</v>
      </c>
      <c r="AE15" t="s">
        <v>0</v>
      </c>
      <c r="AF15" t="s">
        <v>29</v>
      </c>
      <c r="AG15">
        <f t="shared" si="9"/>
        <v>75.09333333333333</v>
      </c>
      <c r="AH15" t="s">
        <v>0</v>
      </c>
      <c r="AI15" t="s">
        <v>30</v>
      </c>
      <c r="AJ15">
        <f t="shared" si="10"/>
        <v>81.91999999999999</v>
      </c>
      <c r="AK15" t="s">
        <v>0</v>
      </c>
      <c r="AL15" t="s">
        <v>31</v>
      </c>
      <c r="AM15">
        <f t="shared" si="11"/>
        <v>88.74666666666666</v>
      </c>
      <c r="AN15" t="s">
        <v>0</v>
      </c>
      <c r="AO15" t="s">
        <v>32</v>
      </c>
      <c r="AP15">
        <f t="shared" si="12"/>
        <v>95.57333333333332</v>
      </c>
      <c r="AQ15" t="s">
        <v>0</v>
      </c>
      <c r="AR15" t="s">
        <v>33</v>
      </c>
      <c r="AS15">
        <f t="shared" si="13"/>
        <v>102.39999999999999</v>
      </c>
      <c r="AT15" t="s">
        <v>0</v>
      </c>
      <c r="AU15" t="s">
        <v>34</v>
      </c>
      <c r="AV15">
        <f t="shared" si="14"/>
        <v>109.22666666666666</v>
      </c>
      <c r="AW15" t="s">
        <v>0</v>
      </c>
      <c r="AX15" t="s">
        <v>35</v>
      </c>
      <c r="AY15">
        <f t="shared" si="15"/>
        <v>116.05333333333333</v>
      </c>
      <c r="AZ15" t="s">
        <v>0</v>
      </c>
      <c r="BA15" t="s">
        <v>36</v>
      </c>
      <c r="BB15">
        <f t="shared" si="16"/>
        <v>122.88</v>
      </c>
      <c r="BC15" t="s">
        <v>0</v>
      </c>
      <c r="BD15" t="s">
        <v>37</v>
      </c>
      <c r="BE15">
        <f t="shared" si="17"/>
        <v>129.70666666666665</v>
      </c>
      <c r="BF15" t="s">
        <v>0</v>
      </c>
      <c r="BG15" t="s">
        <v>38</v>
      </c>
      <c r="BH15">
        <f t="shared" si="18"/>
        <v>136.53333333333333</v>
      </c>
      <c r="BI15" t="s">
        <v>0</v>
      </c>
    </row>
    <row r="16" spans="2:61" ht="12.75">
      <c r="B16" s="1" t="s">
        <v>9</v>
      </c>
      <c r="C16">
        <f>C6/10</f>
        <v>6.144</v>
      </c>
      <c r="D16" t="s">
        <v>0</v>
      </c>
      <c r="E16" s="1" t="s">
        <v>10</v>
      </c>
      <c r="F16">
        <f t="shared" si="0"/>
        <v>12.288</v>
      </c>
      <c r="G16" t="s">
        <v>0</v>
      </c>
      <c r="H16" s="1" t="s">
        <v>11</v>
      </c>
      <c r="I16">
        <f t="shared" si="1"/>
        <v>18.432000000000002</v>
      </c>
      <c r="J16" t="s">
        <v>0</v>
      </c>
      <c r="K16" s="1" t="s">
        <v>12</v>
      </c>
      <c r="L16">
        <f t="shared" si="2"/>
        <v>24.576</v>
      </c>
      <c r="M16" t="s">
        <v>0</v>
      </c>
      <c r="N16" s="1" t="s">
        <v>13</v>
      </c>
      <c r="O16">
        <f t="shared" si="3"/>
        <v>30.72</v>
      </c>
      <c r="P16" t="s">
        <v>0</v>
      </c>
      <c r="Q16" s="1" t="s">
        <v>14</v>
      </c>
      <c r="R16">
        <f t="shared" si="4"/>
        <v>36.864000000000004</v>
      </c>
      <c r="S16" t="s">
        <v>0</v>
      </c>
      <c r="T16" s="1" t="s">
        <v>16</v>
      </c>
      <c r="U16">
        <f t="shared" si="5"/>
        <v>43.008</v>
      </c>
      <c r="V16" t="s">
        <v>0</v>
      </c>
      <c r="W16" s="1" t="s">
        <v>26</v>
      </c>
      <c r="X16">
        <f t="shared" si="6"/>
        <v>49.152</v>
      </c>
      <c r="Y16" t="s">
        <v>0</v>
      </c>
      <c r="Z16" t="s">
        <v>27</v>
      </c>
      <c r="AA16">
        <f t="shared" si="7"/>
        <v>55.296</v>
      </c>
      <c r="AB16" t="s">
        <v>0</v>
      </c>
      <c r="AC16" s="1" t="s">
        <v>28</v>
      </c>
      <c r="AD16">
        <f t="shared" si="8"/>
        <v>61.44</v>
      </c>
      <c r="AE16" t="s">
        <v>0</v>
      </c>
      <c r="AF16" t="s">
        <v>29</v>
      </c>
      <c r="AG16">
        <f t="shared" si="9"/>
        <v>67.584</v>
      </c>
      <c r="AH16" t="s">
        <v>0</v>
      </c>
      <c r="AI16" t="s">
        <v>30</v>
      </c>
      <c r="AJ16">
        <f t="shared" si="10"/>
        <v>73.72800000000001</v>
      </c>
      <c r="AK16" t="s">
        <v>0</v>
      </c>
      <c r="AL16" t="s">
        <v>31</v>
      </c>
      <c r="AM16">
        <f t="shared" si="11"/>
        <v>79.872</v>
      </c>
      <c r="AN16" t="s">
        <v>0</v>
      </c>
      <c r="AO16" t="s">
        <v>32</v>
      </c>
      <c r="AP16">
        <f t="shared" si="12"/>
        <v>86.016</v>
      </c>
      <c r="AQ16" t="s">
        <v>0</v>
      </c>
      <c r="AR16" t="s">
        <v>33</v>
      </c>
      <c r="AS16">
        <f t="shared" si="13"/>
        <v>92.16</v>
      </c>
      <c r="AT16" t="s">
        <v>0</v>
      </c>
      <c r="AU16" t="s">
        <v>34</v>
      </c>
      <c r="AV16">
        <f t="shared" si="14"/>
        <v>98.304</v>
      </c>
      <c r="AW16" t="s">
        <v>0</v>
      </c>
      <c r="AX16" t="s">
        <v>35</v>
      </c>
      <c r="AY16">
        <f t="shared" si="15"/>
        <v>104.44800000000001</v>
      </c>
      <c r="AZ16" t="s">
        <v>0</v>
      </c>
      <c r="BA16" t="s">
        <v>36</v>
      </c>
      <c r="BB16">
        <f t="shared" si="16"/>
        <v>110.592</v>
      </c>
      <c r="BC16" t="s">
        <v>0</v>
      </c>
      <c r="BD16" t="s">
        <v>37</v>
      </c>
      <c r="BE16">
        <f t="shared" si="17"/>
        <v>116.736</v>
      </c>
      <c r="BF16" t="s">
        <v>0</v>
      </c>
      <c r="BG16" t="s">
        <v>38</v>
      </c>
      <c r="BH16">
        <f t="shared" si="18"/>
        <v>122.88</v>
      </c>
      <c r="BI16" t="s">
        <v>0</v>
      </c>
    </row>
    <row r="17" spans="2:61" ht="12.75">
      <c r="B17" s="1" t="s">
        <v>15</v>
      </c>
      <c r="C17">
        <f>C6/11</f>
        <v>5.585454545454545</v>
      </c>
      <c r="D17" t="s">
        <v>0</v>
      </c>
      <c r="E17" s="1" t="s">
        <v>10</v>
      </c>
      <c r="F17">
        <f t="shared" si="0"/>
        <v>11.17090909090909</v>
      </c>
      <c r="G17" t="s">
        <v>0</v>
      </c>
      <c r="H17" s="1" t="s">
        <v>11</v>
      </c>
      <c r="I17">
        <f>C17*3</f>
        <v>16.756363636363634</v>
      </c>
      <c r="J17" t="s">
        <v>0</v>
      </c>
      <c r="K17" s="1" t="s">
        <v>12</v>
      </c>
      <c r="L17">
        <f>C17*4</f>
        <v>22.34181818181818</v>
      </c>
      <c r="M17" t="s">
        <v>0</v>
      </c>
      <c r="N17" s="1" t="s">
        <v>13</v>
      </c>
      <c r="O17">
        <f>C17*5</f>
        <v>27.927272727272726</v>
      </c>
      <c r="P17" t="s">
        <v>0</v>
      </c>
      <c r="Q17" s="1" t="s">
        <v>14</v>
      </c>
      <c r="R17">
        <f>C17*6</f>
        <v>33.51272727272727</v>
      </c>
      <c r="S17" t="s">
        <v>0</v>
      </c>
      <c r="T17" s="1" t="s">
        <v>16</v>
      </c>
      <c r="U17">
        <f t="shared" si="5"/>
        <v>39.098181818181814</v>
      </c>
      <c r="V17" t="s">
        <v>0</v>
      </c>
      <c r="W17" s="1" t="s">
        <v>26</v>
      </c>
      <c r="X17">
        <f t="shared" si="6"/>
        <v>44.68363636363636</v>
      </c>
      <c r="Y17" t="s">
        <v>0</v>
      </c>
      <c r="Z17" t="s">
        <v>27</v>
      </c>
      <c r="AA17">
        <f t="shared" si="7"/>
        <v>50.269090909090906</v>
      </c>
      <c r="AB17" t="s">
        <v>0</v>
      </c>
      <c r="AC17" s="1" t="s">
        <v>28</v>
      </c>
      <c r="AD17">
        <f t="shared" si="8"/>
        <v>55.85454545454545</v>
      </c>
      <c r="AE17" t="s">
        <v>0</v>
      </c>
      <c r="AF17" t="s">
        <v>29</v>
      </c>
      <c r="AG17">
        <f t="shared" si="9"/>
        <v>61.44</v>
      </c>
      <c r="AH17" t="s">
        <v>0</v>
      </c>
      <c r="AI17" t="s">
        <v>30</v>
      </c>
      <c r="AJ17">
        <f t="shared" si="10"/>
        <v>67.02545454545454</v>
      </c>
      <c r="AK17" t="s">
        <v>0</v>
      </c>
      <c r="AL17" t="s">
        <v>31</v>
      </c>
      <c r="AM17">
        <f t="shared" si="11"/>
        <v>72.61090909090909</v>
      </c>
      <c r="AN17" t="s">
        <v>0</v>
      </c>
      <c r="AO17" t="s">
        <v>32</v>
      </c>
      <c r="AP17">
        <f t="shared" si="12"/>
        <v>78.19636363636363</v>
      </c>
      <c r="AQ17" t="s">
        <v>0</v>
      </c>
      <c r="AR17" t="s">
        <v>33</v>
      </c>
      <c r="AS17">
        <f t="shared" si="13"/>
        <v>83.78181818181818</v>
      </c>
      <c r="AT17" t="s">
        <v>0</v>
      </c>
      <c r="AU17" t="s">
        <v>34</v>
      </c>
      <c r="AV17">
        <f t="shared" si="14"/>
        <v>89.36727272727272</v>
      </c>
      <c r="AW17" t="s">
        <v>0</v>
      </c>
      <c r="AX17" t="s">
        <v>35</v>
      </c>
      <c r="AY17">
        <f t="shared" si="15"/>
        <v>94.95272727272726</v>
      </c>
      <c r="AZ17" t="s">
        <v>0</v>
      </c>
      <c r="BA17" t="s">
        <v>36</v>
      </c>
      <c r="BB17">
        <f t="shared" si="16"/>
        <v>100.53818181818181</v>
      </c>
      <c r="BC17" t="s">
        <v>0</v>
      </c>
      <c r="BD17" t="s">
        <v>37</v>
      </c>
      <c r="BE17">
        <f t="shared" si="17"/>
        <v>106.12363636363635</v>
      </c>
      <c r="BF17" t="s">
        <v>0</v>
      </c>
      <c r="BG17" t="s">
        <v>38</v>
      </c>
      <c r="BH17">
        <f t="shared" si="18"/>
        <v>111.7090909090909</v>
      </c>
      <c r="BI17" t="s">
        <v>0</v>
      </c>
    </row>
    <row r="18" spans="2:61" ht="12.75">
      <c r="B18" s="1" t="s">
        <v>17</v>
      </c>
      <c r="C18">
        <f>C6/12</f>
        <v>5.12</v>
      </c>
      <c r="D18" t="s">
        <v>0</v>
      </c>
      <c r="E18" s="1" t="s">
        <v>10</v>
      </c>
      <c r="F18">
        <f aca="true" t="shared" si="19" ref="F18:F26">C18*2</f>
        <v>10.24</v>
      </c>
      <c r="G18" t="s">
        <v>0</v>
      </c>
      <c r="H18" s="1" t="s">
        <v>11</v>
      </c>
      <c r="I18">
        <f aca="true" t="shared" si="20" ref="I18:I26">C18*3</f>
        <v>15.36</v>
      </c>
      <c r="J18" t="s">
        <v>0</v>
      </c>
      <c r="K18" s="1" t="s">
        <v>12</v>
      </c>
      <c r="L18">
        <f aca="true" t="shared" si="21" ref="L18:L26">C18*4</f>
        <v>20.48</v>
      </c>
      <c r="M18" t="s">
        <v>0</v>
      </c>
      <c r="N18" s="1" t="s">
        <v>13</v>
      </c>
      <c r="O18">
        <f aca="true" t="shared" si="22" ref="O18:O26">C18*5</f>
        <v>25.6</v>
      </c>
      <c r="P18" t="s">
        <v>0</v>
      </c>
      <c r="Q18" s="1" t="s">
        <v>14</v>
      </c>
      <c r="R18">
        <f aca="true" t="shared" si="23" ref="R18:R26">C18*6</f>
        <v>30.72</v>
      </c>
      <c r="S18" t="s">
        <v>0</v>
      </c>
      <c r="T18" s="1" t="s">
        <v>16</v>
      </c>
      <c r="U18">
        <f aca="true" t="shared" si="24" ref="U18:U26">C18*7</f>
        <v>35.84</v>
      </c>
      <c r="V18" t="s">
        <v>0</v>
      </c>
      <c r="W18" s="1" t="s">
        <v>26</v>
      </c>
      <c r="X18">
        <f t="shared" si="6"/>
        <v>40.96</v>
      </c>
      <c r="Y18" t="s">
        <v>0</v>
      </c>
      <c r="Z18" t="s">
        <v>27</v>
      </c>
      <c r="AA18">
        <f t="shared" si="7"/>
        <v>46.08</v>
      </c>
      <c r="AB18" t="s">
        <v>0</v>
      </c>
      <c r="AC18" s="1" t="s">
        <v>28</v>
      </c>
      <c r="AD18">
        <f t="shared" si="8"/>
        <v>51.2</v>
      </c>
      <c r="AE18" t="s">
        <v>0</v>
      </c>
      <c r="AF18" t="s">
        <v>29</v>
      </c>
      <c r="AG18">
        <f t="shared" si="9"/>
        <v>56.32</v>
      </c>
      <c r="AH18" t="s">
        <v>0</v>
      </c>
      <c r="AI18" t="s">
        <v>30</v>
      </c>
      <c r="AJ18">
        <f t="shared" si="10"/>
        <v>61.44</v>
      </c>
      <c r="AK18" t="s">
        <v>0</v>
      </c>
      <c r="AL18" t="s">
        <v>31</v>
      </c>
      <c r="AM18">
        <f t="shared" si="11"/>
        <v>66.56</v>
      </c>
      <c r="AN18" t="s">
        <v>0</v>
      </c>
      <c r="AO18" t="s">
        <v>32</v>
      </c>
      <c r="AP18">
        <f t="shared" si="12"/>
        <v>71.68</v>
      </c>
      <c r="AQ18" t="s">
        <v>0</v>
      </c>
      <c r="AR18" t="s">
        <v>33</v>
      </c>
      <c r="AS18">
        <f t="shared" si="13"/>
        <v>76.8</v>
      </c>
      <c r="AT18" t="s">
        <v>0</v>
      </c>
      <c r="AU18" t="s">
        <v>34</v>
      </c>
      <c r="AV18">
        <f t="shared" si="14"/>
        <v>81.92</v>
      </c>
      <c r="AW18" t="s">
        <v>0</v>
      </c>
      <c r="AX18" t="s">
        <v>35</v>
      </c>
      <c r="AY18">
        <f t="shared" si="15"/>
        <v>87.04</v>
      </c>
      <c r="AZ18" t="s">
        <v>0</v>
      </c>
      <c r="BA18" t="s">
        <v>36</v>
      </c>
      <c r="BB18">
        <f t="shared" si="16"/>
        <v>92.16</v>
      </c>
      <c r="BC18" t="s">
        <v>0</v>
      </c>
      <c r="BD18" t="s">
        <v>37</v>
      </c>
      <c r="BE18">
        <f t="shared" si="17"/>
        <v>97.28</v>
      </c>
      <c r="BF18" t="s">
        <v>0</v>
      </c>
      <c r="BG18" t="s">
        <v>38</v>
      </c>
      <c r="BH18">
        <f t="shared" si="18"/>
        <v>102.4</v>
      </c>
      <c r="BI18" t="s">
        <v>0</v>
      </c>
    </row>
    <row r="19" spans="2:61" ht="12.75">
      <c r="B19" s="1" t="s">
        <v>18</v>
      </c>
      <c r="C19">
        <f>C6/13</f>
        <v>4.726153846153846</v>
      </c>
      <c r="D19" t="s">
        <v>0</v>
      </c>
      <c r="E19" s="1" t="s">
        <v>10</v>
      </c>
      <c r="F19">
        <f t="shared" si="19"/>
        <v>9.452307692307691</v>
      </c>
      <c r="G19" t="s">
        <v>0</v>
      </c>
      <c r="H19" s="1" t="s">
        <v>11</v>
      </c>
      <c r="I19">
        <f t="shared" si="20"/>
        <v>14.178461538461537</v>
      </c>
      <c r="J19" t="s">
        <v>0</v>
      </c>
      <c r="K19" s="1" t="s">
        <v>12</v>
      </c>
      <c r="L19">
        <f t="shared" si="21"/>
        <v>18.904615384615383</v>
      </c>
      <c r="M19" t="s">
        <v>0</v>
      </c>
      <c r="N19" s="1" t="s">
        <v>13</v>
      </c>
      <c r="O19">
        <f t="shared" si="22"/>
        <v>23.63076923076923</v>
      </c>
      <c r="P19" t="s">
        <v>0</v>
      </c>
      <c r="Q19" s="1" t="s">
        <v>14</v>
      </c>
      <c r="R19">
        <f t="shared" si="23"/>
        <v>28.356923076923074</v>
      </c>
      <c r="S19" t="s">
        <v>0</v>
      </c>
      <c r="T19" s="1" t="s">
        <v>16</v>
      </c>
      <c r="U19">
        <f t="shared" si="24"/>
        <v>33.083076923076916</v>
      </c>
      <c r="V19" t="s">
        <v>0</v>
      </c>
      <c r="W19" s="1" t="s">
        <v>26</v>
      </c>
      <c r="X19">
        <f t="shared" si="6"/>
        <v>37.809230769230766</v>
      </c>
      <c r="Y19" t="s">
        <v>0</v>
      </c>
      <c r="Z19" t="s">
        <v>27</v>
      </c>
      <c r="AA19">
        <f t="shared" si="7"/>
        <v>42.535384615384615</v>
      </c>
      <c r="AB19" t="s">
        <v>0</v>
      </c>
      <c r="AC19" s="1" t="s">
        <v>28</v>
      </c>
      <c r="AD19">
        <f t="shared" si="8"/>
        <v>47.26153846153846</v>
      </c>
      <c r="AE19" t="s">
        <v>0</v>
      </c>
      <c r="AF19" t="s">
        <v>29</v>
      </c>
      <c r="AG19">
        <f t="shared" si="9"/>
        <v>51.9876923076923</v>
      </c>
      <c r="AH19" t="s">
        <v>0</v>
      </c>
      <c r="AI19" t="s">
        <v>30</v>
      </c>
      <c r="AJ19">
        <f t="shared" si="10"/>
        <v>56.71384615384615</v>
      </c>
      <c r="AK19" t="s">
        <v>0</v>
      </c>
      <c r="AL19" t="s">
        <v>31</v>
      </c>
      <c r="AM19">
        <f t="shared" si="11"/>
        <v>61.44</v>
      </c>
      <c r="AN19" t="s">
        <v>0</v>
      </c>
      <c r="AO19" t="s">
        <v>32</v>
      </c>
      <c r="AP19">
        <f t="shared" si="12"/>
        <v>66.16615384615383</v>
      </c>
      <c r="AQ19" t="s">
        <v>0</v>
      </c>
      <c r="AR19" t="s">
        <v>33</v>
      </c>
      <c r="AS19">
        <f t="shared" si="13"/>
        <v>70.89230769230768</v>
      </c>
      <c r="AT19" t="s">
        <v>0</v>
      </c>
      <c r="AU19" t="s">
        <v>34</v>
      </c>
      <c r="AV19">
        <f t="shared" si="14"/>
        <v>75.61846153846153</v>
      </c>
      <c r="AW19" t="s">
        <v>0</v>
      </c>
      <c r="AX19" t="s">
        <v>35</v>
      </c>
      <c r="AY19">
        <f t="shared" si="15"/>
        <v>80.34461538461538</v>
      </c>
      <c r="AZ19" t="s">
        <v>0</v>
      </c>
      <c r="BA19" t="s">
        <v>36</v>
      </c>
      <c r="BB19">
        <f t="shared" si="16"/>
        <v>85.07076923076923</v>
      </c>
      <c r="BC19" t="s">
        <v>0</v>
      </c>
      <c r="BD19" t="s">
        <v>37</v>
      </c>
      <c r="BE19">
        <f t="shared" si="17"/>
        <v>89.79692307692306</v>
      </c>
      <c r="BF19" t="s">
        <v>0</v>
      </c>
      <c r="BG19" t="s">
        <v>38</v>
      </c>
      <c r="BH19">
        <f t="shared" si="18"/>
        <v>94.52307692307691</v>
      </c>
      <c r="BI19" t="s">
        <v>0</v>
      </c>
    </row>
    <row r="20" spans="2:61" ht="12.75">
      <c r="B20" s="1" t="s">
        <v>19</v>
      </c>
      <c r="C20">
        <f>C6/14</f>
        <v>4.388571428571429</v>
      </c>
      <c r="D20" t="s">
        <v>0</v>
      </c>
      <c r="E20" s="1" t="s">
        <v>10</v>
      </c>
      <c r="F20">
        <f t="shared" si="19"/>
        <v>8.777142857142858</v>
      </c>
      <c r="G20" t="s">
        <v>0</v>
      </c>
      <c r="H20" s="1" t="s">
        <v>11</v>
      </c>
      <c r="I20">
        <f t="shared" si="20"/>
        <v>13.165714285714287</v>
      </c>
      <c r="J20" t="s">
        <v>0</v>
      </c>
      <c r="K20" s="1" t="s">
        <v>12</v>
      </c>
      <c r="L20">
        <f t="shared" si="21"/>
        <v>17.554285714285715</v>
      </c>
      <c r="M20" t="s">
        <v>0</v>
      </c>
      <c r="N20" s="1" t="s">
        <v>13</v>
      </c>
      <c r="O20">
        <f t="shared" si="22"/>
        <v>21.942857142857143</v>
      </c>
      <c r="P20" t="s">
        <v>0</v>
      </c>
      <c r="Q20" s="1" t="s">
        <v>14</v>
      </c>
      <c r="R20">
        <f t="shared" si="23"/>
        <v>26.331428571428575</v>
      </c>
      <c r="S20" t="s">
        <v>0</v>
      </c>
      <c r="T20" s="1" t="s">
        <v>16</v>
      </c>
      <c r="U20">
        <f t="shared" si="24"/>
        <v>30.720000000000002</v>
      </c>
      <c r="V20" t="s">
        <v>0</v>
      </c>
      <c r="W20" s="1" t="s">
        <v>26</v>
      </c>
      <c r="X20">
        <f t="shared" si="6"/>
        <v>35.10857142857143</v>
      </c>
      <c r="Y20" t="s">
        <v>0</v>
      </c>
      <c r="Z20" t="s">
        <v>27</v>
      </c>
      <c r="AA20">
        <f t="shared" si="7"/>
        <v>39.49714285714286</v>
      </c>
      <c r="AB20" t="s">
        <v>0</v>
      </c>
      <c r="AC20" s="1" t="s">
        <v>28</v>
      </c>
      <c r="AD20">
        <f t="shared" si="8"/>
        <v>43.885714285714286</v>
      </c>
      <c r="AE20" t="s">
        <v>0</v>
      </c>
      <c r="AF20" t="s">
        <v>29</v>
      </c>
      <c r="AG20">
        <f t="shared" si="9"/>
        <v>48.27428571428572</v>
      </c>
      <c r="AH20" t="s">
        <v>0</v>
      </c>
      <c r="AI20" t="s">
        <v>30</v>
      </c>
      <c r="AJ20">
        <f t="shared" si="10"/>
        <v>52.66285714285715</v>
      </c>
      <c r="AK20" t="s">
        <v>0</v>
      </c>
      <c r="AL20" t="s">
        <v>31</v>
      </c>
      <c r="AM20">
        <f t="shared" si="11"/>
        <v>57.05142857142857</v>
      </c>
      <c r="AN20" t="s">
        <v>0</v>
      </c>
      <c r="AO20" t="s">
        <v>32</v>
      </c>
      <c r="AP20">
        <f t="shared" si="12"/>
        <v>61.440000000000005</v>
      </c>
      <c r="AQ20" t="s">
        <v>0</v>
      </c>
      <c r="AR20" t="s">
        <v>33</v>
      </c>
      <c r="AS20">
        <f t="shared" si="13"/>
        <v>65.82857142857144</v>
      </c>
      <c r="AT20" t="s">
        <v>0</v>
      </c>
      <c r="AU20" t="s">
        <v>34</v>
      </c>
      <c r="AV20">
        <f t="shared" si="14"/>
        <v>70.21714285714286</v>
      </c>
      <c r="AW20" t="s">
        <v>0</v>
      </c>
      <c r="AX20" t="s">
        <v>35</v>
      </c>
      <c r="AY20">
        <f t="shared" si="15"/>
        <v>74.60571428571428</v>
      </c>
      <c r="AZ20" t="s">
        <v>0</v>
      </c>
      <c r="BA20" t="s">
        <v>36</v>
      </c>
      <c r="BB20">
        <f t="shared" si="16"/>
        <v>78.99428571428572</v>
      </c>
      <c r="BC20" t="s">
        <v>0</v>
      </c>
      <c r="BD20" t="s">
        <v>37</v>
      </c>
      <c r="BE20">
        <f t="shared" si="17"/>
        <v>83.38285714285715</v>
      </c>
      <c r="BF20" t="s">
        <v>0</v>
      </c>
      <c r="BG20" t="s">
        <v>38</v>
      </c>
      <c r="BH20">
        <f t="shared" si="18"/>
        <v>87.77142857142857</v>
      </c>
      <c r="BI20" t="s">
        <v>0</v>
      </c>
    </row>
    <row r="21" spans="2:61" ht="12.75">
      <c r="B21" s="1" t="s">
        <v>20</v>
      </c>
      <c r="C21">
        <f>C6/15</f>
        <v>4.096</v>
      </c>
      <c r="D21" t="s">
        <v>0</v>
      </c>
      <c r="E21" s="1" t="s">
        <v>10</v>
      </c>
      <c r="F21">
        <f t="shared" si="19"/>
        <v>8.192</v>
      </c>
      <c r="G21" t="s">
        <v>0</v>
      </c>
      <c r="H21" s="1" t="s">
        <v>11</v>
      </c>
      <c r="I21">
        <f t="shared" si="20"/>
        <v>12.288</v>
      </c>
      <c r="J21" t="s">
        <v>0</v>
      </c>
      <c r="K21" s="1" t="s">
        <v>12</v>
      </c>
      <c r="L21">
        <f t="shared" si="21"/>
        <v>16.384</v>
      </c>
      <c r="M21" t="s">
        <v>0</v>
      </c>
      <c r="N21" s="1" t="s">
        <v>13</v>
      </c>
      <c r="O21">
        <f t="shared" si="22"/>
        <v>20.48</v>
      </c>
      <c r="P21" t="s">
        <v>0</v>
      </c>
      <c r="Q21" s="1" t="s">
        <v>14</v>
      </c>
      <c r="R21">
        <f t="shared" si="23"/>
        <v>24.576</v>
      </c>
      <c r="S21" t="s">
        <v>0</v>
      </c>
      <c r="T21" s="1" t="s">
        <v>16</v>
      </c>
      <c r="U21">
        <f t="shared" si="24"/>
        <v>28.672</v>
      </c>
      <c r="V21" t="s">
        <v>0</v>
      </c>
      <c r="W21" s="1" t="s">
        <v>26</v>
      </c>
      <c r="X21">
        <f t="shared" si="6"/>
        <v>32.768</v>
      </c>
      <c r="Y21" t="s">
        <v>0</v>
      </c>
      <c r="Z21" t="s">
        <v>27</v>
      </c>
      <c r="AA21">
        <f t="shared" si="7"/>
        <v>36.864000000000004</v>
      </c>
      <c r="AB21" t="s">
        <v>0</v>
      </c>
      <c r="AC21" s="1" t="s">
        <v>28</v>
      </c>
      <c r="AD21">
        <f t="shared" si="8"/>
        <v>40.96</v>
      </c>
      <c r="AE21" t="s">
        <v>0</v>
      </c>
      <c r="AF21" t="s">
        <v>29</v>
      </c>
      <c r="AG21">
        <f t="shared" si="9"/>
        <v>45.056</v>
      </c>
      <c r="AH21" t="s">
        <v>0</v>
      </c>
      <c r="AI21" t="s">
        <v>30</v>
      </c>
      <c r="AJ21">
        <f t="shared" si="10"/>
        <v>49.152</v>
      </c>
      <c r="AK21" t="s">
        <v>0</v>
      </c>
      <c r="AL21" t="s">
        <v>31</v>
      </c>
      <c r="AM21">
        <f t="shared" si="11"/>
        <v>53.248000000000005</v>
      </c>
      <c r="AN21" t="s">
        <v>0</v>
      </c>
      <c r="AO21" t="s">
        <v>32</v>
      </c>
      <c r="AP21">
        <f t="shared" si="12"/>
        <v>57.344</v>
      </c>
      <c r="AQ21" t="s">
        <v>0</v>
      </c>
      <c r="AR21" t="s">
        <v>33</v>
      </c>
      <c r="AS21">
        <f t="shared" si="13"/>
        <v>61.44</v>
      </c>
      <c r="AT21" t="s">
        <v>0</v>
      </c>
      <c r="AU21" t="s">
        <v>34</v>
      </c>
      <c r="AV21">
        <f t="shared" si="14"/>
        <v>65.536</v>
      </c>
      <c r="AW21" t="s">
        <v>0</v>
      </c>
      <c r="AX21" t="s">
        <v>35</v>
      </c>
      <c r="AY21">
        <f t="shared" si="15"/>
        <v>69.632</v>
      </c>
      <c r="AZ21" t="s">
        <v>0</v>
      </c>
      <c r="BA21" t="s">
        <v>36</v>
      </c>
      <c r="BB21">
        <f t="shared" si="16"/>
        <v>73.72800000000001</v>
      </c>
      <c r="BC21" t="s">
        <v>0</v>
      </c>
      <c r="BD21" t="s">
        <v>37</v>
      </c>
      <c r="BE21">
        <f t="shared" si="17"/>
        <v>77.824</v>
      </c>
      <c r="BF21" t="s">
        <v>0</v>
      </c>
      <c r="BG21" t="s">
        <v>38</v>
      </c>
      <c r="BH21">
        <f t="shared" si="18"/>
        <v>81.92</v>
      </c>
      <c r="BI21" t="s">
        <v>0</v>
      </c>
    </row>
    <row r="22" spans="2:61" ht="12.75">
      <c r="B22" s="1" t="s">
        <v>21</v>
      </c>
      <c r="C22">
        <f>C6/16</f>
        <v>3.84</v>
      </c>
      <c r="D22" t="s">
        <v>0</v>
      </c>
      <c r="E22" s="1" t="s">
        <v>10</v>
      </c>
      <c r="F22">
        <f t="shared" si="19"/>
        <v>7.68</v>
      </c>
      <c r="G22" t="s">
        <v>0</v>
      </c>
      <c r="H22" s="1" t="s">
        <v>11</v>
      </c>
      <c r="I22">
        <f t="shared" si="20"/>
        <v>11.52</v>
      </c>
      <c r="J22" t="s">
        <v>0</v>
      </c>
      <c r="K22" s="1" t="s">
        <v>12</v>
      </c>
      <c r="L22">
        <f t="shared" si="21"/>
        <v>15.36</v>
      </c>
      <c r="M22" t="s">
        <v>0</v>
      </c>
      <c r="N22" s="1" t="s">
        <v>13</v>
      </c>
      <c r="O22">
        <f t="shared" si="22"/>
        <v>19.2</v>
      </c>
      <c r="P22" t="s">
        <v>0</v>
      </c>
      <c r="Q22" s="1" t="s">
        <v>14</v>
      </c>
      <c r="R22">
        <f t="shared" si="23"/>
        <v>23.04</v>
      </c>
      <c r="S22" t="s">
        <v>0</v>
      </c>
      <c r="T22" s="1" t="s">
        <v>16</v>
      </c>
      <c r="U22">
        <f t="shared" si="24"/>
        <v>26.88</v>
      </c>
      <c r="V22" t="s">
        <v>0</v>
      </c>
      <c r="W22" s="1" t="s">
        <v>26</v>
      </c>
      <c r="X22">
        <f t="shared" si="6"/>
        <v>30.72</v>
      </c>
      <c r="Y22" t="s">
        <v>0</v>
      </c>
      <c r="Z22" t="s">
        <v>27</v>
      </c>
      <c r="AA22">
        <f t="shared" si="7"/>
        <v>34.56</v>
      </c>
      <c r="AB22" t="s">
        <v>0</v>
      </c>
      <c r="AC22" s="1" t="s">
        <v>28</v>
      </c>
      <c r="AD22">
        <f t="shared" si="8"/>
        <v>38.4</v>
      </c>
      <c r="AE22" t="s">
        <v>0</v>
      </c>
      <c r="AF22" t="s">
        <v>29</v>
      </c>
      <c r="AG22">
        <f t="shared" si="9"/>
        <v>42.239999999999995</v>
      </c>
      <c r="AH22" t="s">
        <v>0</v>
      </c>
      <c r="AI22" t="s">
        <v>30</v>
      </c>
      <c r="AJ22">
        <f t="shared" si="10"/>
        <v>46.08</v>
      </c>
      <c r="AK22" t="s">
        <v>0</v>
      </c>
      <c r="AL22" t="s">
        <v>31</v>
      </c>
      <c r="AM22">
        <f t="shared" si="11"/>
        <v>49.92</v>
      </c>
      <c r="AN22" t="s">
        <v>0</v>
      </c>
      <c r="AO22" t="s">
        <v>32</v>
      </c>
      <c r="AP22">
        <f t="shared" si="12"/>
        <v>53.76</v>
      </c>
      <c r="AQ22" t="s">
        <v>0</v>
      </c>
      <c r="AR22" t="s">
        <v>33</v>
      </c>
      <c r="AS22">
        <f t="shared" si="13"/>
        <v>57.599999999999994</v>
      </c>
      <c r="AT22" t="s">
        <v>0</v>
      </c>
      <c r="AU22" t="s">
        <v>34</v>
      </c>
      <c r="AV22">
        <f t="shared" si="14"/>
        <v>61.44</v>
      </c>
      <c r="AW22" t="s">
        <v>0</v>
      </c>
      <c r="AX22" t="s">
        <v>35</v>
      </c>
      <c r="AY22">
        <f t="shared" si="15"/>
        <v>65.28</v>
      </c>
      <c r="AZ22" t="s">
        <v>0</v>
      </c>
      <c r="BA22" t="s">
        <v>36</v>
      </c>
      <c r="BB22">
        <f t="shared" si="16"/>
        <v>69.12</v>
      </c>
      <c r="BC22" t="s">
        <v>0</v>
      </c>
      <c r="BD22" t="s">
        <v>37</v>
      </c>
      <c r="BE22">
        <f t="shared" si="17"/>
        <v>72.96</v>
      </c>
      <c r="BF22" t="s">
        <v>0</v>
      </c>
      <c r="BG22" t="s">
        <v>38</v>
      </c>
      <c r="BH22">
        <f t="shared" si="18"/>
        <v>76.8</v>
      </c>
      <c r="BI22" t="s">
        <v>0</v>
      </c>
    </row>
    <row r="23" spans="2:61" ht="12.75">
      <c r="B23" s="1" t="s">
        <v>25</v>
      </c>
      <c r="C23">
        <f>C6/17</f>
        <v>3.614117647058823</v>
      </c>
      <c r="D23" t="s">
        <v>0</v>
      </c>
      <c r="E23" s="1" t="s">
        <v>10</v>
      </c>
      <c r="F23">
        <f t="shared" si="19"/>
        <v>7.228235294117646</v>
      </c>
      <c r="G23" t="s">
        <v>0</v>
      </c>
      <c r="H23" s="1" t="s">
        <v>11</v>
      </c>
      <c r="I23">
        <f t="shared" si="20"/>
        <v>10.84235294117647</v>
      </c>
      <c r="J23" t="s">
        <v>0</v>
      </c>
      <c r="K23" s="1" t="s">
        <v>12</v>
      </c>
      <c r="L23">
        <f t="shared" si="21"/>
        <v>14.456470588235293</v>
      </c>
      <c r="M23" t="s">
        <v>0</v>
      </c>
      <c r="N23" s="1" t="s">
        <v>13</v>
      </c>
      <c r="O23">
        <f t="shared" si="22"/>
        <v>18.070588235294117</v>
      </c>
      <c r="P23" t="s">
        <v>0</v>
      </c>
      <c r="Q23" s="1" t="s">
        <v>14</v>
      </c>
      <c r="R23">
        <f t="shared" si="23"/>
        <v>21.68470588235294</v>
      </c>
      <c r="S23" t="s">
        <v>0</v>
      </c>
      <c r="T23" s="1" t="s">
        <v>16</v>
      </c>
      <c r="U23">
        <f t="shared" si="24"/>
        <v>25.298823529411763</v>
      </c>
      <c r="V23" t="s">
        <v>0</v>
      </c>
      <c r="W23" s="1" t="s">
        <v>26</v>
      </c>
      <c r="X23">
        <f t="shared" si="6"/>
        <v>28.912941176470586</v>
      </c>
      <c r="Y23" t="s">
        <v>0</v>
      </c>
      <c r="Z23" t="s">
        <v>27</v>
      </c>
      <c r="AA23">
        <f t="shared" si="7"/>
        <v>32.52705882352941</v>
      </c>
      <c r="AB23" t="s">
        <v>0</v>
      </c>
      <c r="AC23" s="1" t="s">
        <v>28</v>
      </c>
      <c r="AD23">
        <f t="shared" si="8"/>
        <v>36.141176470588235</v>
      </c>
      <c r="AE23" t="s">
        <v>0</v>
      </c>
      <c r="AF23" t="s">
        <v>29</v>
      </c>
      <c r="AG23">
        <f t="shared" si="9"/>
        <v>39.755294117647054</v>
      </c>
      <c r="AH23" t="s">
        <v>0</v>
      </c>
      <c r="AI23" t="s">
        <v>30</v>
      </c>
      <c r="AJ23">
        <f t="shared" si="10"/>
        <v>43.36941176470588</v>
      </c>
      <c r="AK23" t="s">
        <v>0</v>
      </c>
      <c r="AL23" t="s">
        <v>31</v>
      </c>
      <c r="AM23">
        <f t="shared" si="11"/>
        <v>46.9835294117647</v>
      </c>
      <c r="AN23" t="s">
        <v>0</v>
      </c>
      <c r="AO23" t="s">
        <v>32</v>
      </c>
      <c r="AP23">
        <f t="shared" si="12"/>
        <v>50.597647058823526</v>
      </c>
      <c r="AQ23" t="s">
        <v>0</v>
      </c>
      <c r="AR23" t="s">
        <v>33</v>
      </c>
      <c r="AS23">
        <f t="shared" si="13"/>
        <v>54.211764705882345</v>
      </c>
      <c r="AT23" t="s">
        <v>0</v>
      </c>
      <c r="AU23" t="s">
        <v>34</v>
      </c>
      <c r="AV23">
        <f t="shared" si="14"/>
        <v>57.82588235294117</v>
      </c>
      <c r="AW23" t="s">
        <v>0</v>
      </c>
      <c r="AX23" t="s">
        <v>35</v>
      </c>
      <c r="AY23">
        <f t="shared" si="15"/>
        <v>61.44</v>
      </c>
      <c r="AZ23" t="s">
        <v>0</v>
      </c>
      <c r="BA23" t="s">
        <v>36</v>
      </c>
      <c r="BB23">
        <f t="shared" si="16"/>
        <v>65.05411764705882</v>
      </c>
      <c r="BC23" t="s">
        <v>0</v>
      </c>
      <c r="BD23" t="s">
        <v>37</v>
      </c>
      <c r="BE23">
        <f t="shared" si="17"/>
        <v>68.66823529411764</v>
      </c>
      <c r="BF23" t="s">
        <v>0</v>
      </c>
      <c r="BG23" t="s">
        <v>38</v>
      </c>
      <c r="BH23">
        <f t="shared" si="18"/>
        <v>72.28235294117647</v>
      </c>
      <c r="BI23" t="s">
        <v>0</v>
      </c>
    </row>
    <row r="24" spans="2:61" ht="12.75">
      <c r="B24" s="1" t="s">
        <v>22</v>
      </c>
      <c r="C24">
        <f>C6/18</f>
        <v>3.413333333333333</v>
      </c>
      <c r="D24" t="s">
        <v>0</v>
      </c>
      <c r="E24" s="1" t="s">
        <v>10</v>
      </c>
      <c r="F24">
        <f t="shared" si="19"/>
        <v>6.826666666666666</v>
      </c>
      <c r="G24" t="s">
        <v>0</v>
      </c>
      <c r="H24" s="1" t="s">
        <v>11</v>
      </c>
      <c r="I24">
        <f t="shared" si="20"/>
        <v>10.239999999999998</v>
      </c>
      <c r="J24" t="s">
        <v>0</v>
      </c>
      <c r="K24" s="1" t="s">
        <v>12</v>
      </c>
      <c r="L24">
        <f t="shared" si="21"/>
        <v>13.653333333333332</v>
      </c>
      <c r="M24" t="s">
        <v>0</v>
      </c>
      <c r="N24" s="1" t="s">
        <v>13</v>
      </c>
      <c r="O24">
        <f t="shared" si="22"/>
        <v>17.066666666666666</v>
      </c>
      <c r="P24" t="s">
        <v>0</v>
      </c>
      <c r="Q24" s="1" t="s">
        <v>14</v>
      </c>
      <c r="R24">
        <f t="shared" si="23"/>
        <v>20.479999999999997</v>
      </c>
      <c r="S24" t="s">
        <v>0</v>
      </c>
      <c r="T24" s="1" t="s">
        <v>16</v>
      </c>
      <c r="U24">
        <f t="shared" si="24"/>
        <v>23.89333333333333</v>
      </c>
      <c r="V24" t="s">
        <v>0</v>
      </c>
      <c r="W24" s="1" t="s">
        <v>26</v>
      </c>
      <c r="X24">
        <f t="shared" si="6"/>
        <v>27.306666666666665</v>
      </c>
      <c r="Y24" t="s">
        <v>0</v>
      </c>
      <c r="Z24" t="s">
        <v>27</v>
      </c>
      <c r="AA24">
        <f t="shared" si="7"/>
        <v>30.72</v>
      </c>
      <c r="AB24" t="s">
        <v>0</v>
      </c>
      <c r="AC24" s="1" t="s">
        <v>28</v>
      </c>
      <c r="AD24">
        <f t="shared" si="8"/>
        <v>34.13333333333333</v>
      </c>
      <c r="AE24" t="s">
        <v>0</v>
      </c>
      <c r="AF24" t="s">
        <v>29</v>
      </c>
      <c r="AG24">
        <f t="shared" si="9"/>
        <v>37.54666666666667</v>
      </c>
      <c r="AH24" t="s">
        <v>0</v>
      </c>
      <c r="AI24" t="s">
        <v>30</v>
      </c>
      <c r="AJ24">
        <f t="shared" si="10"/>
        <v>40.959999999999994</v>
      </c>
      <c r="AK24" t="s">
        <v>0</v>
      </c>
      <c r="AL24" t="s">
        <v>31</v>
      </c>
      <c r="AM24">
        <f t="shared" si="11"/>
        <v>44.37333333333333</v>
      </c>
      <c r="AN24" t="s">
        <v>0</v>
      </c>
      <c r="AO24" t="s">
        <v>32</v>
      </c>
      <c r="AP24">
        <f t="shared" si="12"/>
        <v>47.78666666666666</v>
      </c>
      <c r="AQ24" t="s">
        <v>0</v>
      </c>
      <c r="AR24" t="s">
        <v>33</v>
      </c>
      <c r="AS24">
        <f t="shared" si="13"/>
        <v>51.199999999999996</v>
      </c>
      <c r="AT24" t="s">
        <v>0</v>
      </c>
      <c r="AU24" t="s">
        <v>34</v>
      </c>
      <c r="AV24">
        <f t="shared" si="14"/>
        <v>54.61333333333333</v>
      </c>
      <c r="AW24" t="s">
        <v>0</v>
      </c>
      <c r="AX24" t="s">
        <v>35</v>
      </c>
      <c r="AY24">
        <f t="shared" si="15"/>
        <v>58.026666666666664</v>
      </c>
      <c r="AZ24" t="s">
        <v>0</v>
      </c>
      <c r="BA24" t="s">
        <v>36</v>
      </c>
      <c r="BB24">
        <f t="shared" si="16"/>
        <v>61.44</v>
      </c>
      <c r="BC24" t="s">
        <v>0</v>
      </c>
      <c r="BD24" t="s">
        <v>37</v>
      </c>
      <c r="BE24">
        <f t="shared" si="17"/>
        <v>64.85333333333332</v>
      </c>
      <c r="BF24" t="s">
        <v>0</v>
      </c>
      <c r="BG24" t="s">
        <v>38</v>
      </c>
      <c r="BH24">
        <f t="shared" si="18"/>
        <v>68.26666666666667</v>
      </c>
      <c r="BI24" t="s">
        <v>0</v>
      </c>
    </row>
    <row r="25" spans="2:61" ht="12.75">
      <c r="B25" s="1" t="s">
        <v>23</v>
      </c>
      <c r="C25">
        <f>C6/19</f>
        <v>3.2336842105263157</v>
      </c>
      <c r="D25" t="s">
        <v>0</v>
      </c>
      <c r="E25" s="1" t="s">
        <v>10</v>
      </c>
      <c r="F25">
        <f t="shared" si="19"/>
        <v>6.467368421052631</v>
      </c>
      <c r="G25" t="s">
        <v>0</v>
      </c>
      <c r="H25" s="1" t="s">
        <v>11</v>
      </c>
      <c r="I25">
        <f t="shared" si="20"/>
        <v>9.701052631578946</v>
      </c>
      <c r="J25" t="s">
        <v>0</v>
      </c>
      <c r="K25" s="1" t="s">
        <v>12</v>
      </c>
      <c r="L25">
        <f t="shared" si="21"/>
        <v>12.934736842105263</v>
      </c>
      <c r="M25" t="s">
        <v>0</v>
      </c>
      <c r="N25" s="1" t="s">
        <v>13</v>
      </c>
      <c r="O25">
        <f t="shared" si="22"/>
        <v>16.16842105263158</v>
      </c>
      <c r="P25" t="s">
        <v>0</v>
      </c>
      <c r="Q25" s="1" t="s">
        <v>14</v>
      </c>
      <c r="R25">
        <f t="shared" si="23"/>
        <v>19.402105263157893</v>
      </c>
      <c r="S25" t="s">
        <v>0</v>
      </c>
      <c r="T25" s="1" t="s">
        <v>16</v>
      </c>
      <c r="U25">
        <f t="shared" si="24"/>
        <v>22.63578947368421</v>
      </c>
      <c r="V25" t="s">
        <v>0</v>
      </c>
      <c r="W25" s="1" t="s">
        <v>26</v>
      </c>
      <c r="X25">
        <f t="shared" si="6"/>
        <v>25.869473684210526</v>
      </c>
      <c r="Y25" t="s">
        <v>0</v>
      </c>
      <c r="Z25" t="s">
        <v>27</v>
      </c>
      <c r="AA25">
        <f t="shared" si="7"/>
        <v>29.103157894736842</v>
      </c>
      <c r="AB25" t="s">
        <v>0</v>
      </c>
      <c r="AC25" s="1" t="s">
        <v>28</v>
      </c>
      <c r="AD25">
        <f t="shared" si="8"/>
        <v>32.33684210526316</v>
      </c>
      <c r="AE25" t="s">
        <v>0</v>
      </c>
      <c r="AF25" t="s">
        <v>29</v>
      </c>
      <c r="AG25">
        <f t="shared" si="9"/>
        <v>35.57052631578947</v>
      </c>
      <c r="AH25" t="s">
        <v>0</v>
      </c>
      <c r="AI25" t="s">
        <v>30</v>
      </c>
      <c r="AJ25">
        <f t="shared" si="10"/>
        <v>38.804210526315785</v>
      </c>
      <c r="AK25" t="s">
        <v>0</v>
      </c>
      <c r="AL25" t="s">
        <v>31</v>
      </c>
      <c r="AM25">
        <f t="shared" si="11"/>
        <v>42.037894736842105</v>
      </c>
      <c r="AN25" t="s">
        <v>0</v>
      </c>
      <c r="AO25" t="s">
        <v>32</v>
      </c>
      <c r="AP25">
        <f t="shared" si="12"/>
        <v>45.27157894736842</v>
      </c>
      <c r="AQ25" t="s">
        <v>0</v>
      </c>
      <c r="AR25" t="s">
        <v>33</v>
      </c>
      <c r="AS25">
        <f t="shared" si="13"/>
        <v>48.50526315789474</v>
      </c>
      <c r="AT25" t="s">
        <v>0</v>
      </c>
      <c r="AU25" t="s">
        <v>34</v>
      </c>
      <c r="AV25">
        <f t="shared" si="14"/>
        <v>51.73894736842105</v>
      </c>
      <c r="AW25" t="s">
        <v>0</v>
      </c>
      <c r="AX25" t="s">
        <v>35</v>
      </c>
      <c r="AY25">
        <f t="shared" si="15"/>
        <v>54.972631578947365</v>
      </c>
      <c r="AZ25" t="s">
        <v>0</v>
      </c>
      <c r="BA25" t="s">
        <v>36</v>
      </c>
      <c r="BB25">
        <f t="shared" si="16"/>
        <v>58.206315789473685</v>
      </c>
      <c r="BC25" t="s">
        <v>0</v>
      </c>
      <c r="BD25" t="s">
        <v>37</v>
      </c>
      <c r="BE25">
        <f t="shared" si="17"/>
        <v>61.44</v>
      </c>
      <c r="BF25" t="s">
        <v>0</v>
      </c>
      <c r="BG25" t="s">
        <v>38</v>
      </c>
      <c r="BH25">
        <f t="shared" si="18"/>
        <v>64.67368421052632</v>
      </c>
      <c r="BI25" t="s">
        <v>0</v>
      </c>
    </row>
    <row r="26" spans="2:61" ht="12.75">
      <c r="B26" s="1" t="s">
        <v>24</v>
      </c>
      <c r="C26">
        <f>C6/20</f>
        <v>3.072</v>
      </c>
      <c r="D26" t="s">
        <v>0</v>
      </c>
      <c r="E26" s="1" t="s">
        <v>10</v>
      </c>
      <c r="F26">
        <f t="shared" si="19"/>
        <v>6.144</v>
      </c>
      <c r="G26" t="s">
        <v>0</v>
      </c>
      <c r="H26" s="1" t="s">
        <v>11</v>
      </c>
      <c r="I26">
        <f t="shared" si="20"/>
        <v>9.216000000000001</v>
      </c>
      <c r="J26" t="s">
        <v>0</v>
      </c>
      <c r="K26" s="1" t="s">
        <v>12</v>
      </c>
      <c r="L26">
        <f t="shared" si="21"/>
        <v>12.288</v>
      </c>
      <c r="M26" t="s">
        <v>0</v>
      </c>
      <c r="N26" s="1" t="s">
        <v>13</v>
      </c>
      <c r="O26">
        <f t="shared" si="22"/>
        <v>15.36</v>
      </c>
      <c r="P26" t="s">
        <v>0</v>
      </c>
      <c r="Q26" s="1" t="s">
        <v>14</v>
      </c>
      <c r="R26">
        <f t="shared" si="23"/>
        <v>18.432000000000002</v>
      </c>
      <c r="S26" t="s">
        <v>0</v>
      </c>
      <c r="T26" s="1" t="s">
        <v>16</v>
      </c>
      <c r="U26">
        <f t="shared" si="24"/>
        <v>21.504</v>
      </c>
      <c r="V26" t="s">
        <v>0</v>
      </c>
      <c r="W26" s="1" t="s">
        <v>26</v>
      </c>
      <c r="X26">
        <f t="shared" si="6"/>
        <v>24.576</v>
      </c>
      <c r="Y26" t="s">
        <v>0</v>
      </c>
      <c r="Z26" t="s">
        <v>27</v>
      </c>
      <c r="AA26">
        <f t="shared" si="7"/>
        <v>27.648</v>
      </c>
      <c r="AB26" t="s">
        <v>0</v>
      </c>
      <c r="AC26" s="1" t="s">
        <v>28</v>
      </c>
      <c r="AD26">
        <f t="shared" si="8"/>
        <v>30.72</v>
      </c>
      <c r="AE26" t="s">
        <v>0</v>
      </c>
      <c r="AF26" t="s">
        <v>29</v>
      </c>
      <c r="AG26">
        <f t="shared" si="9"/>
        <v>33.792</v>
      </c>
      <c r="AH26" t="s">
        <v>0</v>
      </c>
      <c r="AI26" t="s">
        <v>30</v>
      </c>
      <c r="AJ26">
        <f t="shared" si="10"/>
        <v>36.864000000000004</v>
      </c>
      <c r="AK26" t="s">
        <v>0</v>
      </c>
      <c r="AL26" t="s">
        <v>31</v>
      </c>
      <c r="AM26">
        <f t="shared" si="11"/>
        <v>39.936</v>
      </c>
      <c r="AN26" t="s">
        <v>0</v>
      </c>
      <c r="AO26" t="s">
        <v>32</v>
      </c>
      <c r="AP26">
        <f t="shared" si="12"/>
        <v>43.008</v>
      </c>
      <c r="AQ26" t="s">
        <v>0</v>
      </c>
      <c r="AR26" t="s">
        <v>33</v>
      </c>
      <c r="AS26">
        <f t="shared" si="13"/>
        <v>46.08</v>
      </c>
      <c r="AT26" t="s">
        <v>0</v>
      </c>
      <c r="AU26" t="s">
        <v>34</v>
      </c>
      <c r="AV26">
        <f t="shared" si="14"/>
        <v>49.152</v>
      </c>
      <c r="AW26" t="s">
        <v>0</v>
      </c>
      <c r="AX26" t="s">
        <v>35</v>
      </c>
      <c r="AY26">
        <f t="shared" si="15"/>
        <v>52.224000000000004</v>
      </c>
      <c r="AZ26" t="s">
        <v>0</v>
      </c>
      <c r="BA26" t="s">
        <v>36</v>
      </c>
      <c r="BB26">
        <f t="shared" si="16"/>
        <v>55.296</v>
      </c>
      <c r="BC26" t="s">
        <v>0</v>
      </c>
      <c r="BD26" t="s">
        <v>37</v>
      </c>
      <c r="BE26">
        <f t="shared" si="17"/>
        <v>58.368</v>
      </c>
      <c r="BF26" t="s">
        <v>0</v>
      </c>
      <c r="BG26" t="s">
        <v>38</v>
      </c>
      <c r="BH26">
        <f t="shared" si="18"/>
        <v>61.44</v>
      </c>
      <c r="BI26" t="s">
        <v>0</v>
      </c>
    </row>
    <row r="27" spans="2:61" ht="12.75">
      <c r="B27" s="1" t="s">
        <v>42</v>
      </c>
      <c r="C27">
        <f>C6/21</f>
        <v>2.9257142857142857</v>
      </c>
      <c r="D27" t="s">
        <v>0</v>
      </c>
      <c r="E27" s="1" t="s">
        <v>10</v>
      </c>
      <c r="F27">
        <f aca="true" t="shared" si="25" ref="F27:F33">C27*2</f>
        <v>5.851428571428571</v>
      </c>
      <c r="G27" t="s">
        <v>0</v>
      </c>
      <c r="H27" s="1" t="s">
        <v>11</v>
      </c>
      <c r="I27">
        <f aca="true" t="shared" si="26" ref="I27:I33">C27*3</f>
        <v>8.777142857142858</v>
      </c>
      <c r="J27" t="s">
        <v>0</v>
      </c>
      <c r="K27" s="1" t="s">
        <v>12</v>
      </c>
      <c r="L27">
        <f aca="true" t="shared" si="27" ref="L27:L33">C27*4</f>
        <v>11.702857142857143</v>
      </c>
      <c r="M27" t="s">
        <v>0</v>
      </c>
      <c r="N27" s="1" t="s">
        <v>13</v>
      </c>
      <c r="O27">
        <f aca="true" t="shared" si="28" ref="O27:O33">C27*5</f>
        <v>14.628571428571428</v>
      </c>
      <c r="P27" t="s">
        <v>0</v>
      </c>
      <c r="Q27" s="1" t="s">
        <v>14</v>
      </c>
      <c r="R27">
        <f aca="true" t="shared" si="29" ref="R27:R33">C27*6</f>
        <v>17.554285714285715</v>
      </c>
      <c r="S27" t="s">
        <v>0</v>
      </c>
      <c r="T27" s="1" t="s">
        <v>16</v>
      </c>
      <c r="U27">
        <f aca="true" t="shared" si="30" ref="U27:U33">C27*7</f>
        <v>20.48</v>
      </c>
      <c r="V27" t="s">
        <v>0</v>
      </c>
      <c r="W27" s="1" t="s">
        <v>26</v>
      </c>
      <c r="X27">
        <f aca="true" t="shared" si="31" ref="X27:X33">C27*8</f>
        <v>23.405714285714286</v>
      </c>
      <c r="Y27" t="s">
        <v>0</v>
      </c>
      <c r="Z27" t="s">
        <v>27</v>
      </c>
      <c r="AA27">
        <f aca="true" t="shared" si="32" ref="AA27:AA33">C27*9</f>
        <v>26.33142857142857</v>
      </c>
      <c r="AB27" t="s">
        <v>0</v>
      </c>
      <c r="AC27" s="1" t="s">
        <v>28</v>
      </c>
      <c r="AD27">
        <f aca="true" t="shared" si="33" ref="AD27:AD33">C27*10</f>
        <v>29.257142857142856</v>
      </c>
      <c r="AE27" t="s">
        <v>0</v>
      </c>
      <c r="AF27" t="s">
        <v>29</v>
      </c>
      <c r="AG27">
        <f aca="true" t="shared" si="34" ref="AG27:AG33">C27*11</f>
        <v>32.182857142857145</v>
      </c>
      <c r="AH27" t="s">
        <v>0</v>
      </c>
      <c r="AI27" t="s">
        <v>30</v>
      </c>
      <c r="AJ27">
        <f aca="true" t="shared" si="35" ref="AJ27:AJ33">C27*12</f>
        <v>35.10857142857143</v>
      </c>
      <c r="AK27" t="s">
        <v>0</v>
      </c>
      <c r="AL27" t="s">
        <v>31</v>
      </c>
      <c r="AM27">
        <f aca="true" t="shared" si="36" ref="AM27:AM33">C27*13</f>
        <v>38.034285714285716</v>
      </c>
      <c r="AN27" t="s">
        <v>0</v>
      </c>
      <c r="AO27" t="s">
        <v>32</v>
      </c>
      <c r="AP27">
        <f aca="true" t="shared" si="37" ref="AP27:AP33">C27*14</f>
        <v>40.96</v>
      </c>
      <c r="AQ27" t="s">
        <v>0</v>
      </c>
      <c r="AR27" t="s">
        <v>33</v>
      </c>
      <c r="AS27">
        <f aca="true" t="shared" si="38" ref="AS27:AS33">C27*15</f>
        <v>43.885714285714286</v>
      </c>
      <c r="AT27" t="s">
        <v>0</v>
      </c>
      <c r="AU27" t="s">
        <v>34</v>
      </c>
      <c r="AV27">
        <f aca="true" t="shared" si="39" ref="AV27:AV33">C27*16</f>
        <v>46.81142857142857</v>
      </c>
      <c r="AW27" t="s">
        <v>0</v>
      </c>
      <c r="AX27" t="s">
        <v>35</v>
      </c>
      <c r="AY27">
        <f aca="true" t="shared" si="40" ref="AY27:AY33">C27*17</f>
        <v>49.73714285714286</v>
      </c>
      <c r="AZ27" t="s">
        <v>0</v>
      </c>
      <c r="BA27" t="s">
        <v>36</v>
      </c>
      <c r="BB27">
        <f aca="true" t="shared" si="41" ref="BB27:BB33">C27*18</f>
        <v>52.66285714285714</v>
      </c>
      <c r="BC27" t="s">
        <v>0</v>
      </c>
      <c r="BD27" t="s">
        <v>37</v>
      </c>
      <c r="BE27">
        <f aca="true" t="shared" si="42" ref="BE27:BE33">C27*19</f>
        <v>55.58857142857143</v>
      </c>
      <c r="BF27" t="s">
        <v>0</v>
      </c>
      <c r="BG27" t="s">
        <v>38</v>
      </c>
      <c r="BH27">
        <f aca="true" t="shared" si="43" ref="BH27:BH33">C27*20</f>
        <v>58.51428571428571</v>
      </c>
      <c r="BI27" t="s">
        <v>0</v>
      </c>
    </row>
    <row r="28" spans="2:61" ht="12.75">
      <c r="B28" s="1" t="s">
        <v>39</v>
      </c>
      <c r="C28">
        <f>C6/22</f>
        <v>2.7927272727272725</v>
      </c>
      <c r="D28" t="s">
        <v>0</v>
      </c>
      <c r="E28" s="1" t="s">
        <v>10</v>
      </c>
      <c r="F28">
        <f t="shared" si="25"/>
        <v>5.585454545454545</v>
      </c>
      <c r="G28" t="s">
        <v>0</v>
      </c>
      <c r="H28" s="1" t="s">
        <v>11</v>
      </c>
      <c r="I28">
        <f t="shared" si="26"/>
        <v>8.378181818181817</v>
      </c>
      <c r="J28" t="s">
        <v>0</v>
      </c>
      <c r="K28" s="1" t="s">
        <v>12</v>
      </c>
      <c r="L28">
        <f t="shared" si="27"/>
        <v>11.17090909090909</v>
      </c>
      <c r="M28" t="s">
        <v>0</v>
      </c>
      <c r="N28" s="1" t="s">
        <v>13</v>
      </c>
      <c r="O28">
        <f t="shared" si="28"/>
        <v>13.963636363636363</v>
      </c>
      <c r="P28" t="s">
        <v>0</v>
      </c>
      <c r="Q28" s="1" t="s">
        <v>14</v>
      </c>
      <c r="R28">
        <f t="shared" si="29"/>
        <v>16.756363636363634</v>
      </c>
      <c r="S28" t="s">
        <v>0</v>
      </c>
      <c r="T28" s="1" t="s">
        <v>16</v>
      </c>
      <c r="U28">
        <f t="shared" si="30"/>
        <v>19.549090909090907</v>
      </c>
      <c r="V28" t="s">
        <v>0</v>
      </c>
      <c r="W28" s="1" t="s">
        <v>26</v>
      </c>
      <c r="X28">
        <f t="shared" si="31"/>
        <v>22.34181818181818</v>
      </c>
      <c r="Y28" t="s">
        <v>0</v>
      </c>
      <c r="Z28" t="s">
        <v>27</v>
      </c>
      <c r="AA28">
        <f t="shared" si="32"/>
        <v>25.134545454545453</v>
      </c>
      <c r="AB28" t="s">
        <v>0</v>
      </c>
      <c r="AC28" s="1" t="s">
        <v>28</v>
      </c>
      <c r="AD28">
        <f t="shared" si="33"/>
        <v>27.927272727272726</v>
      </c>
      <c r="AE28" t="s">
        <v>0</v>
      </c>
      <c r="AF28" t="s">
        <v>29</v>
      </c>
      <c r="AG28">
        <f t="shared" si="34"/>
        <v>30.72</v>
      </c>
      <c r="AH28" t="s">
        <v>0</v>
      </c>
      <c r="AI28" t="s">
        <v>30</v>
      </c>
      <c r="AJ28">
        <f t="shared" si="35"/>
        <v>33.51272727272727</v>
      </c>
      <c r="AK28" t="s">
        <v>0</v>
      </c>
      <c r="AL28" t="s">
        <v>31</v>
      </c>
      <c r="AM28">
        <f t="shared" si="36"/>
        <v>36.305454545454545</v>
      </c>
      <c r="AN28" t="s">
        <v>0</v>
      </c>
      <c r="AO28" t="s">
        <v>32</v>
      </c>
      <c r="AP28">
        <f t="shared" si="37"/>
        <v>39.098181818181814</v>
      </c>
      <c r="AQ28" t="s">
        <v>0</v>
      </c>
      <c r="AR28" t="s">
        <v>33</v>
      </c>
      <c r="AS28">
        <f t="shared" si="38"/>
        <v>41.89090909090909</v>
      </c>
      <c r="AT28" t="s">
        <v>0</v>
      </c>
      <c r="AU28" t="s">
        <v>34</v>
      </c>
      <c r="AV28">
        <f t="shared" si="39"/>
        <v>44.68363636363636</v>
      </c>
      <c r="AW28" t="s">
        <v>0</v>
      </c>
      <c r="AX28" t="s">
        <v>35</v>
      </c>
      <c r="AY28">
        <f t="shared" si="40"/>
        <v>47.47636363636363</v>
      </c>
      <c r="AZ28" t="s">
        <v>0</v>
      </c>
      <c r="BA28" t="s">
        <v>36</v>
      </c>
      <c r="BB28">
        <f t="shared" si="41"/>
        <v>50.269090909090906</v>
      </c>
      <c r="BC28" t="s">
        <v>0</v>
      </c>
      <c r="BD28" t="s">
        <v>37</v>
      </c>
      <c r="BE28">
        <f t="shared" si="42"/>
        <v>53.061818181818175</v>
      </c>
      <c r="BF28" t="s">
        <v>0</v>
      </c>
      <c r="BG28" t="s">
        <v>38</v>
      </c>
      <c r="BH28">
        <f t="shared" si="43"/>
        <v>55.85454545454545</v>
      </c>
      <c r="BI28" t="s">
        <v>0</v>
      </c>
    </row>
    <row r="29" spans="2:61" ht="12.75">
      <c r="B29" s="1" t="s">
        <v>40</v>
      </c>
      <c r="C29">
        <f>C6/23</f>
        <v>2.6713043478260867</v>
      </c>
      <c r="D29" t="s">
        <v>0</v>
      </c>
      <c r="E29" s="1" t="s">
        <v>10</v>
      </c>
      <c r="F29">
        <f t="shared" si="25"/>
        <v>5.3426086956521734</v>
      </c>
      <c r="G29" t="s">
        <v>0</v>
      </c>
      <c r="H29" s="1" t="s">
        <v>11</v>
      </c>
      <c r="I29">
        <f t="shared" si="26"/>
        <v>8.01391304347826</v>
      </c>
      <c r="J29" t="s">
        <v>0</v>
      </c>
      <c r="K29" s="1" t="s">
        <v>12</v>
      </c>
      <c r="L29">
        <f t="shared" si="27"/>
        <v>10.685217391304347</v>
      </c>
      <c r="M29" t="s">
        <v>0</v>
      </c>
      <c r="N29" s="1" t="s">
        <v>13</v>
      </c>
      <c r="O29">
        <f t="shared" si="28"/>
        <v>13.356521739130434</v>
      </c>
      <c r="P29" t="s">
        <v>0</v>
      </c>
      <c r="Q29" s="1" t="s">
        <v>14</v>
      </c>
      <c r="R29">
        <f t="shared" si="29"/>
        <v>16.02782608695652</v>
      </c>
      <c r="S29" t="s">
        <v>0</v>
      </c>
      <c r="T29" s="1" t="s">
        <v>16</v>
      </c>
      <c r="U29">
        <f t="shared" si="30"/>
        <v>18.699130434782607</v>
      </c>
      <c r="V29" t="s">
        <v>0</v>
      </c>
      <c r="W29" s="1" t="s">
        <v>26</v>
      </c>
      <c r="X29">
        <f t="shared" si="31"/>
        <v>21.370434782608694</v>
      </c>
      <c r="Y29" t="s">
        <v>0</v>
      </c>
      <c r="Z29" t="s">
        <v>27</v>
      </c>
      <c r="AA29">
        <f t="shared" si="32"/>
        <v>24.04173913043478</v>
      </c>
      <c r="AB29" t="s">
        <v>0</v>
      </c>
      <c r="AC29" s="1" t="s">
        <v>28</v>
      </c>
      <c r="AD29">
        <f t="shared" si="33"/>
        <v>26.713043478260868</v>
      </c>
      <c r="AE29" t="s">
        <v>0</v>
      </c>
      <c r="AF29" t="s">
        <v>29</v>
      </c>
      <c r="AG29">
        <f t="shared" si="34"/>
        <v>29.384347826086955</v>
      </c>
      <c r="AH29" t="s">
        <v>0</v>
      </c>
      <c r="AI29" t="s">
        <v>30</v>
      </c>
      <c r="AJ29">
        <f t="shared" si="35"/>
        <v>32.05565217391304</v>
      </c>
      <c r="AK29" t="s">
        <v>0</v>
      </c>
      <c r="AL29" t="s">
        <v>31</v>
      </c>
      <c r="AM29">
        <f t="shared" si="36"/>
        <v>34.726956521739126</v>
      </c>
      <c r="AN29" t="s">
        <v>0</v>
      </c>
      <c r="AO29" t="s">
        <v>32</v>
      </c>
      <c r="AP29">
        <f t="shared" si="37"/>
        <v>37.39826086956521</v>
      </c>
      <c r="AQ29" t="s">
        <v>0</v>
      </c>
      <c r="AR29" t="s">
        <v>33</v>
      </c>
      <c r="AS29">
        <f t="shared" si="38"/>
        <v>40.0695652173913</v>
      </c>
      <c r="AT29" t="s">
        <v>0</v>
      </c>
      <c r="AU29" t="s">
        <v>34</v>
      </c>
      <c r="AV29">
        <f t="shared" si="39"/>
        <v>42.74086956521739</v>
      </c>
      <c r="AW29" t="s">
        <v>0</v>
      </c>
      <c r="AX29" t="s">
        <v>35</v>
      </c>
      <c r="AY29">
        <f t="shared" si="40"/>
        <v>45.412173913043475</v>
      </c>
      <c r="AZ29" t="s">
        <v>0</v>
      </c>
      <c r="BA29" t="s">
        <v>36</v>
      </c>
      <c r="BB29">
        <f t="shared" si="41"/>
        <v>48.08347826086956</v>
      </c>
      <c r="BC29" t="s">
        <v>0</v>
      </c>
      <c r="BD29" t="s">
        <v>37</v>
      </c>
      <c r="BE29">
        <f t="shared" si="42"/>
        <v>50.75478260869565</v>
      </c>
      <c r="BF29" t="s">
        <v>0</v>
      </c>
      <c r="BG29" t="s">
        <v>38</v>
      </c>
      <c r="BH29">
        <f t="shared" si="43"/>
        <v>53.426086956521736</v>
      </c>
      <c r="BI29" t="s">
        <v>0</v>
      </c>
    </row>
    <row r="30" spans="2:61" ht="12.75">
      <c r="B30" s="1" t="s">
        <v>43</v>
      </c>
      <c r="C30">
        <f>C6/24</f>
        <v>2.56</v>
      </c>
      <c r="D30" t="s">
        <v>0</v>
      </c>
      <c r="E30" s="1" t="s">
        <v>10</v>
      </c>
      <c r="F30">
        <f t="shared" si="25"/>
        <v>5.12</v>
      </c>
      <c r="G30" t="s">
        <v>0</v>
      </c>
      <c r="H30" s="1" t="s">
        <v>11</v>
      </c>
      <c r="I30">
        <f t="shared" si="26"/>
        <v>7.68</v>
      </c>
      <c r="J30" t="s">
        <v>0</v>
      </c>
      <c r="K30" s="1" t="s">
        <v>12</v>
      </c>
      <c r="L30">
        <f t="shared" si="27"/>
        <v>10.24</v>
      </c>
      <c r="M30" t="s">
        <v>0</v>
      </c>
      <c r="N30" s="1" t="s">
        <v>13</v>
      </c>
      <c r="O30">
        <f t="shared" si="28"/>
        <v>12.8</v>
      </c>
      <c r="P30" t="s">
        <v>0</v>
      </c>
      <c r="Q30" s="1" t="s">
        <v>14</v>
      </c>
      <c r="R30">
        <f t="shared" si="29"/>
        <v>15.36</v>
      </c>
      <c r="S30" t="s">
        <v>0</v>
      </c>
      <c r="T30" s="1" t="s">
        <v>16</v>
      </c>
      <c r="U30">
        <f t="shared" si="30"/>
        <v>17.92</v>
      </c>
      <c r="V30" t="s">
        <v>0</v>
      </c>
      <c r="W30" s="1" t="s">
        <v>26</v>
      </c>
      <c r="X30">
        <f t="shared" si="31"/>
        <v>20.48</v>
      </c>
      <c r="Y30" t="s">
        <v>0</v>
      </c>
      <c r="Z30" t="s">
        <v>27</v>
      </c>
      <c r="AA30">
        <f t="shared" si="32"/>
        <v>23.04</v>
      </c>
      <c r="AB30" t="s">
        <v>0</v>
      </c>
      <c r="AC30" s="1" t="s">
        <v>28</v>
      </c>
      <c r="AD30">
        <f t="shared" si="33"/>
        <v>25.6</v>
      </c>
      <c r="AE30" t="s">
        <v>0</v>
      </c>
      <c r="AF30" t="s">
        <v>29</v>
      </c>
      <c r="AG30">
        <f t="shared" si="34"/>
        <v>28.16</v>
      </c>
      <c r="AH30" t="s">
        <v>0</v>
      </c>
      <c r="AI30" t="s">
        <v>30</v>
      </c>
      <c r="AJ30">
        <f t="shared" si="35"/>
        <v>30.72</v>
      </c>
      <c r="AK30" t="s">
        <v>0</v>
      </c>
      <c r="AL30" t="s">
        <v>31</v>
      </c>
      <c r="AM30">
        <f t="shared" si="36"/>
        <v>33.28</v>
      </c>
      <c r="AN30" t="s">
        <v>0</v>
      </c>
      <c r="AO30" t="s">
        <v>32</v>
      </c>
      <c r="AP30">
        <f t="shared" si="37"/>
        <v>35.84</v>
      </c>
      <c r="AQ30" t="s">
        <v>0</v>
      </c>
      <c r="AR30" t="s">
        <v>33</v>
      </c>
      <c r="AS30">
        <f t="shared" si="38"/>
        <v>38.4</v>
      </c>
      <c r="AT30" t="s">
        <v>0</v>
      </c>
      <c r="AU30" t="s">
        <v>34</v>
      </c>
      <c r="AV30">
        <f t="shared" si="39"/>
        <v>40.96</v>
      </c>
      <c r="AW30" t="s">
        <v>0</v>
      </c>
      <c r="AX30" t="s">
        <v>35</v>
      </c>
      <c r="AY30">
        <f t="shared" si="40"/>
        <v>43.52</v>
      </c>
      <c r="AZ30" t="s">
        <v>0</v>
      </c>
      <c r="BA30" t="s">
        <v>36</v>
      </c>
      <c r="BB30">
        <f t="shared" si="41"/>
        <v>46.08</v>
      </c>
      <c r="BC30" t="s">
        <v>0</v>
      </c>
      <c r="BD30" t="s">
        <v>37</v>
      </c>
      <c r="BE30">
        <f t="shared" si="42"/>
        <v>48.64</v>
      </c>
      <c r="BF30" t="s">
        <v>0</v>
      </c>
      <c r="BG30" t="s">
        <v>38</v>
      </c>
      <c r="BH30">
        <f t="shared" si="43"/>
        <v>51.2</v>
      </c>
      <c r="BI30" t="s">
        <v>0</v>
      </c>
    </row>
    <row r="31" spans="2:61" ht="12.75">
      <c r="B31" s="1" t="s">
        <v>41</v>
      </c>
      <c r="C31">
        <f>C6/25</f>
        <v>2.4576</v>
      </c>
      <c r="D31" t="s">
        <v>0</v>
      </c>
      <c r="E31" s="1" t="s">
        <v>10</v>
      </c>
      <c r="F31">
        <f t="shared" si="25"/>
        <v>4.9152</v>
      </c>
      <c r="G31" t="s">
        <v>0</v>
      </c>
      <c r="H31" s="1" t="s">
        <v>11</v>
      </c>
      <c r="I31">
        <f t="shared" si="26"/>
        <v>7.3728</v>
      </c>
      <c r="J31" t="s">
        <v>0</v>
      </c>
      <c r="K31" s="1" t="s">
        <v>12</v>
      </c>
      <c r="L31">
        <f t="shared" si="27"/>
        <v>9.8304</v>
      </c>
      <c r="M31" t="s">
        <v>0</v>
      </c>
      <c r="N31" s="1" t="s">
        <v>13</v>
      </c>
      <c r="O31">
        <f t="shared" si="28"/>
        <v>12.287999999999998</v>
      </c>
      <c r="P31" t="s">
        <v>0</v>
      </c>
      <c r="Q31" s="1" t="s">
        <v>14</v>
      </c>
      <c r="R31">
        <f t="shared" si="29"/>
        <v>14.7456</v>
      </c>
      <c r="S31" t="s">
        <v>0</v>
      </c>
      <c r="T31" s="1" t="s">
        <v>16</v>
      </c>
      <c r="U31">
        <f t="shared" si="30"/>
        <v>17.2032</v>
      </c>
      <c r="V31" t="s">
        <v>0</v>
      </c>
      <c r="W31" s="1" t="s">
        <v>26</v>
      </c>
      <c r="X31">
        <f t="shared" si="31"/>
        <v>19.6608</v>
      </c>
      <c r="Y31" t="s">
        <v>0</v>
      </c>
      <c r="Z31" t="s">
        <v>27</v>
      </c>
      <c r="AA31">
        <f t="shared" si="32"/>
        <v>22.118399999999998</v>
      </c>
      <c r="AB31" t="s">
        <v>0</v>
      </c>
      <c r="AC31" s="1" t="s">
        <v>28</v>
      </c>
      <c r="AD31">
        <f t="shared" si="33"/>
        <v>24.575999999999997</v>
      </c>
      <c r="AE31" t="s">
        <v>0</v>
      </c>
      <c r="AF31" t="s">
        <v>29</v>
      </c>
      <c r="AG31">
        <f t="shared" si="34"/>
        <v>27.033599999999996</v>
      </c>
      <c r="AH31" t="s">
        <v>0</v>
      </c>
      <c r="AI31" t="s">
        <v>30</v>
      </c>
      <c r="AJ31">
        <f t="shared" si="35"/>
        <v>29.4912</v>
      </c>
      <c r="AK31" t="s">
        <v>0</v>
      </c>
      <c r="AL31" t="s">
        <v>31</v>
      </c>
      <c r="AM31">
        <f t="shared" si="36"/>
        <v>31.9488</v>
      </c>
      <c r="AN31" t="s">
        <v>0</v>
      </c>
      <c r="AO31" t="s">
        <v>32</v>
      </c>
      <c r="AP31">
        <f t="shared" si="37"/>
        <v>34.4064</v>
      </c>
      <c r="AQ31" t="s">
        <v>0</v>
      </c>
      <c r="AR31" t="s">
        <v>33</v>
      </c>
      <c r="AS31">
        <f t="shared" si="38"/>
        <v>36.864</v>
      </c>
      <c r="AT31" t="s">
        <v>0</v>
      </c>
      <c r="AU31" t="s">
        <v>34</v>
      </c>
      <c r="AV31">
        <f t="shared" si="39"/>
        <v>39.3216</v>
      </c>
      <c r="AW31" t="s">
        <v>0</v>
      </c>
      <c r="AX31" t="s">
        <v>35</v>
      </c>
      <c r="AY31">
        <f t="shared" si="40"/>
        <v>41.779199999999996</v>
      </c>
      <c r="AZ31" t="s">
        <v>0</v>
      </c>
      <c r="BA31" t="s">
        <v>36</v>
      </c>
      <c r="BB31">
        <f t="shared" si="41"/>
        <v>44.236799999999995</v>
      </c>
      <c r="BC31" t="s">
        <v>0</v>
      </c>
      <c r="BD31" t="s">
        <v>37</v>
      </c>
      <c r="BE31">
        <f t="shared" si="42"/>
        <v>46.694399999999995</v>
      </c>
      <c r="BF31" t="s">
        <v>0</v>
      </c>
      <c r="BG31" t="s">
        <v>38</v>
      </c>
      <c r="BH31">
        <f t="shared" si="43"/>
        <v>49.151999999999994</v>
      </c>
      <c r="BI31" t="s">
        <v>0</v>
      </c>
    </row>
    <row r="32" spans="2:61" ht="12.75">
      <c r="B32" s="1" t="s">
        <v>44</v>
      </c>
      <c r="C32">
        <f>C6/26</f>
        <v>2.363076923076923</v>
      </c>
      <c r="D32" t="s">
        <v>0</v>
      </c>
      <c r="E32" s="1" t="s">
        <v>10</v>
      </c>
      <c r="F32">
        <f t="shared" si="25"/>
        <v>4.726153846153846</v>
      </c>
      <c r="G32" t="s">
        <v>0</v>
      </c>
      <c r="H32" s="1" t="s">
        <v>11</v>
      </c>
      <c r="I32">
        <f t="shared" si="26"/>
        <v>7.089230769230769</v>
      </c>
      <c r="J32" t="s">
        <v>0</v>
      </c>
      <c r="K32" s="1" t="s">
        <v>12</v>
      </c>
      <c r="L32">
        <f t="shared" si="27"/>
        <v>9.452307692307691</v>
      </c>
      <c r="M32" t="s">
        <v>0</v>
      </c>
      <c r="N32" s="1" t="s">
        <v>13</v>
      </c>
      <c r="O32">
        <f t="shared" si="28"/>
        <v>11.815384615384614</v>
      </c>
      <c r="P32" t="s">
        <v>0</v>
      </c>
      <c r="Q32" s="1" t="s">
        <v>14</v>
      </c>
      <c r="R32">
        <f t="shared" si="29"/>
        <v>14.178461538461537</v>
      </c>
      <c r="S32" t="s">
        <v>0</v>
      </c>
      <c r="T32" s="1" t="s">
        <v>16</v>
      </c>
      <c r="U32">
        <f t="shared" si="30"/>
        <v>16.541538461538458</v>
      </c>
      <c r="V32" t="s">
        <v>0</v>
      </c>
      <c r="W32" s="1" t="s">
        <v>26</v>
      </c>
      <c r="X32">
        <f t="shared" si="31"/>
        <v>18.904615384615383</v>
      </c>
      <c r="Y32" t="s">
        <v>0</v>
      </c>
      <c r="Z32" t="s">
        <v>27</v>
      </c>
      <c r="AA32">
        <f t="shared" si="32"/>
        <v>21.267692307692307</v>
      </c>
      <c r="AB32" t="s">
        <v>0</v>
      </c>
      <c r="AC32" s="1" t="s">
        <v>28</v>
      </c>
      <c r="AD32">
        <f t="shared" si="33"/>
        <v>23.63076923076923</v>
      </c>
      <c r="AE32" t="s">
        <v>0</v>
      </c>
      <c r="AF32" t="s">
        <v>29</v>
      </c>
      <c r="AG32">
        <f t="shared" si="34"/>
        <v>25.99384615384615</v>
      </c>
      <c r="AH32" t="s">
        <v>0</v>
      </c>
      <c r="AI32" t="s">
        <v>30</v>
      </c>
      <c r="AJ32">
        <f t="shared" si="35"/>
        <v>28.356923076923074</v>
      </c>
      <c r="AK32" t="s">
        <v>0</v>
      </c>
      <c r="AL32" t="s">
        <v>31</v>
      </c>
      <c r="AM32">
        <f t="shared" si="36"/>
        <v>30.72</v>
      </c>
      <c r="AN32" t="s">
        <v>0</v>
      </c>
      <c r="AO32" t="s">
        <v>32</v>
      </c>
      <c r="AP32">
        <f t="shared" si="37"/>
        <v>33.083076923076916</v>
      </c>
      <c r="AQ32" t="s">
        <v>0</v>
      </c>
      <c r="AR32" t="s">
        <v>33</v>
      </c>
      <c r="AS32">
        <f t="shared" si="38"/>
        <v>35.44615384615384</v>
      </c>
      <c r="AT32" t="s">
        <v>0</v>
      </c>
      <c r="AU32" t="s">
        <v>34</v>
      </c>
      <c r="AV32">
        <f t="shared" si="39"/>
        <v>37.809230769230766</v>
      </c>
      <c r="AW32" t="s">
        <v>0</v>
      </c>
      <c r="AX32" t="s">
        <v>35</v>
      </c>
      <c r="AY32">
        <f t="shared" si="40"/>
        <v>40.17230769230769</v>
      </c>
      <c r="AZ32" t="s">
        <v>0</v>
      </c>
      <c r="BA32" t="s">
        <v>36</v>
      </c>
      <c r="BB32">
        <f t="shared" si="41"/>
        <v>42.535384615384615</v>
      </c>
      <c r="BC32" t="s">
        <v>0</v>
      </c>
      <c r="BD32" t="s">
        <v>37</v>
      </c>
      <c r="BE32">
        <f t="shared" si="42"/>
        <v>44.89846153846153</v>
      </c>
      <c r="BF32" t="s">
        <v>0</v>
      </c>
      <c r="BG32" t="s">
        <v>38</v>
      </c>
      <c r="BH32">
        <f t="shared" si="43"/>
        <v>47.26153846153846</v>
      </c>
      <c r="BI32" t="s">
        <v>0</v>
      </c>
    </row>
    <row r="33" spans="2:61" ht="12.75">
      <c r="B33" s="1" t="s">
        <v>45</v>
      </c>
      <c r="C33">
        <f>C6/27</f>
        <v>2.2755555555555556</v>
      </c>
      <c r="D33" t="s">
        <v>0</v>
      </c>
      <c r="E33" s="1" t="s">
        <v>10</v>
      </c>
      <c r="F33">
        <f t="shared" si="25"/>
        <v>4.551111111111111</v>
      </c>
      <c r="G33" t="s">
        <v>0</v>
      </c>
      <c r="H33" s="1" t="s">
        <v>11</v>
      </c>
      <c r="I33">
        <f t="shared" si="26"/>
        <v>6.826666666666666</v>
      </c>
      <c r="J33" t="s">
        <v>0</v>
      </c>
      <c r="K33" s="1" t="s">
        <v>12</v>
      </c>
      <c r="L33">
        <f t="shared" si="27"/>
        <v>9.102222222222222</v>
      </c>
      <c r="M33" t="s">
        <v>0</v>
      </c>
      <c r="N33" s="1" t="s">
        <v>13</v>
      </c>
      <c r="O33">
        <f t="shared" si="28"/>
        <v>11.377777777777778</v>
      </c>
      <c r="P33" t="s">
        <v>0</v>
      </c>
      <c r="Q33" s="1" t="s">
        <v>14</v>
      </c>
      <c r="R33">
        <f t="shared" si="29"/>
        <v>13.653333333333332</v>
      </c>
      <c r="S33" t="s">
        <v>0</v>
      </c>
      <c r="T33" s="1" t="s">
        <v>16</v>
      </c>
      <c r="U33">
        <f t="shared" si="30"/>
        <v>15.928888888888888</v>
      </c>
      <c r="V33" t="s">
        <v>0</v>
      </c>
      <c r="W33" s="1" t="s">
        <v>26</v>
      </c>
      <c r="X33">
        <f t="shared" si="31"/>
        <v>18.204444444444444</v>
      </c>
      <c r="Y33" t="s">
        <v>0</v>
      </c>
      <c r="Z33" t="s">
        <v>27</v>
      </c>
      <c r="AA33">
        <f t="shared" si="32"/>
        <v>20.48</v>
      </c>
      <c r="AB33" t="s">
        <v>0</v>
      </c>
      <c r="AC33" s="1" t="s">
        <v>28</v>
      </c>
      <c r="AD33">
        <f t="shared" si="33"/>
        <v>22.755555555555556</v>
      </c>
      <c r="AE33" t="s">
        <v>0</v>
      </c>
      <c r="AF33" t="s">
        <v>29</v>
      </c>
      <c r="AG33">
        <f t="shared" si="34"/>
        <v>25.031111111111112</v>
      </c>
      <c r="AH33" t="s">
        <v>0</v>
      </c>
      <c r="AI33" t="s">
        <v>30</v>
      </c>
      <c r="AJ33">
        <f t="shared" si="35"/>
        <v>27.306666666666665</v>
      </c>
      <c r="AK33" t="s">
        <v>0</v>
      </c>
      <c r="AL33" t="s">
        <v>31</v>
      </c>
      <c r="AM33">
        <f t="shared" si="36"/>
        <v>29.58222222222222</v>
      </c>
      <c r="AN33" t="s">
        <v>0</v>
      </c>
      <c r="AO33" t="s">
        <v>32</v>
      </c>
      <c r="AP33">
        <f t="shared" si="37"/>
        <v>31.857777777777777</v>
      </c>
      <c r="AQ33" t="s">
        <v>0</v>
      </c>
      <c r="AR33" t="s">
        <v>33</v>
      </c>
      <c r="AS33">
        <f t="shared" si="38"/>
        <v>34.13333333333333</v>
      </c>
      <c r="AT33" t="s">
        <v>0</v>
      </c>
      <c r="AU33" t="s">
        <v>34</v>
      </c>
      <c r="AV33">
        <f t="shared" si="39"/>
        <v>36.40888888888889</v>
      </c>
      <c r="AW33" t="s">
        <v>0</v>
      </c>
      <c r="AX33" t="s">
        <v>35</v>
      </c>
      <c r="AY33">
        <f t="shared" si="40"/>
        <v>38.684444444444445</v>
      </c>
      <c r="AZ33" t="s">
        <v>0</v>
      </c>
      <c r="BA33" t="s">
        <v>36</v>
      </c>
      <c r="BB33">
        <f t="shared" si="41"/>
        <v>40.96</v>
      </c>
      <c r="BC33" t="s">
        <v>0</v>
      </c>
      <c r="BD33" t="s">
        <v>37</v>
      </c>
      <c r="BE33">
        <f t="shared" si="42"/>
        <v>43.23555555555556</v>
      </c>
      <c r="BF33" t="s">
        <v>0</v>
      </c>
      <c r="BG33" t="s">
        <v>38</v>
      </c>
      <c r="BH33">
        <f t="shared" si="43"/>
        <v>45.51111111111111</v>
      </c>
      <c r="BI33" t="s">
        <v>0</v>
      </c>
    </row>
  </sheetData>
  <mergeCells count="1">
    <mergeCell ref="A6:B6"/>
  </mergeCells>
  <printOptions/>
  <pageMargins left="0.75" right="0.75" top="1" bottom="1" header="0.5" footer="0.5"/>
  <pageSetup fitToWidth="3" fitToHeight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F3" sqref="F3"/>
    </sheetView>
  </sheetViews>
  <sheetFormatPr defaultColWidth="9.140625" defaultRowHeight="12.75"/>
  <cols>
    <col min="2" max="2" width="9.8515625" style="0" customWidth="1"/>
  </cols>
  <sheetData>
    <row r="1" ht="13.5" thickBot="1"/>
    <row r="2" spans="1:4" ht="13.5" thickBot="1">
      <c r="A2" t="s">
        <v>58</v>
      </c>
      <c r="C2" s="20">
        <v>26</v>
      </c>
      <c r="D2" t="s">
        <v>0</v>
      </c>
    </row>
    <row r="3" spans="1:4" ht="13.5" thickBot="1">
      <c r="A3" t="s">
        <v>59</v>
      </c>
      <c r="C3" s="19">
        <v>19.44</v>
      </c>
      <c r="D3" t="s">
        <v>0</v>
      </c>
    </row>
    <row r="5" ht="13.5" thickBot="1"/>
    <row r="6" spans="2:15" ht="13.5" thickBot="1">
      <c r="B6" s="16"/>
      <c r="C6" s="14" t="s">
        <v>63</v>
      </c>
      <c r="D6" s="14" t="s">
        <v>64</v>
      </c>
      <c r="E6" s="14" t="s">
        <v>66</v>
      </c>
      <c r="F6" s="14" t="s">
        <v>65</v>
      </c>
      <c r="G6" s="14" t="s">
        <v>67</v>
      </c>
      <c r="H6" s="14" t="s">
        <v>68</v>
      </c>
      <c r="I6" s="14" t="s">
        <v>70</v>
      </c>
      <c r="J6" s="15" t="s">
        <v>71</v>
      </c>
      <c r="K6" s="9"/>
      <c r="L6" s="9"/>
      <c r="M6" s="9"/>
      <c r="N6" s="9"/>
      <c r="O6" s="9"/>
    </row>
    <row r="7" spans="2:10" ht="12.75">
      <c r="B7" s="17" t="s">
        <v>60</v>
      </c>
      <c r="C7" s="10">
        <f>C2+C3</f>
        <v>45.44</v>
      </c>
      <c r="D7" s="10">
        <f>C2-C3</f>
        <v>6.559999999999999</v>
      </c>
      <c r="E7" s="10">
        <f>C2+2*C3</f>
        <v>64.88</v>
      </c>
      <c r="F7" s="10">
        <f>C2-(2*C3)</f>
        <v>-12.880000000000003</v>
      </c>
      <c r="G7" s="10">
        <f>C2+(3*C3)</f>
        <v>84.32000000000001</v>
      </c>
      <c r="H7" s="10">
        <f>C2-(3*C3)</f>
        <v>-32.32000000000001</v>
      </c>
      <c r="I7" s="10">
        <f>C2+(4*C3)</f>
        <v>103.76</v>
      </c>
      <c r="J7" s="11">
        <f>C2-(4*C3)</f>
        <v>-51.760000000000005</v>
      </c>
    </row>
    <row r="8" spans="2:10" ht="12.75">
      <c r="B8" s="17" t="s">
        <v>61</v>
      </c>
      <c r="C8" s="10">
        <f>2*C2+C3</f>
        <v>71.44</v>
      </c>
      <c r="D8" s="10">
        <f>2*C2-C3</f>
        <v>32.56</v>
      </c>
      <c r="E8" s="10">
        <f>(2*C2)+(2*C3)</f>
        <v>90.88</v>
      </c>
      <c r="F8" s="10">
        <f>(2*C2)-(2*C3)</f>
        <v>13.119999999999997</v>
      </c>
      <c r="G8" s="10">
        <f>(2*C2)+(3*C3)</f>
        <v>110.32000000000001</v>
      </c>
      <c r="H8" s="10">
        <f>(2*C2)-(3*C3)</f>
        <v>-6.320000000000007</v>
      </c>
      <c r="I8" s="10">
        <f>(2*C2)+(4*C3)</f>
        <v>129.76</v>
      </c>
      <c r="J8" s="11">
        <f>(2*C2)-(4*C3)</f>
        <v>-25.760000000000005</v>
      </c>
    </row>
    <row r="9" spans="2:10" ht="12.75">
      <c r="B9" s="17" t="s">
        <v>62</v>
      </c>
      <c r="C9" s="10">
        <f>3*C2+C3</f>
        <v>97.44</v>
      </c>
      <c r="D9" s="10">
        <f>3*C2-C3</f>
        <v>58.56</v>
      </c>
      <c r="E9" s="10">
        <f>(3*C3)+(2*C2)</f>
        <v>110.32000000000001</v>
      </c>
      <c r="F9" s="10">
        <f>(3*C2)-(2*C3)</f>
        <v>39.12</v>
      </c>
      <c r="G9" s="10">
        <f>(3*C2)+(2*C3)</f>
        <v>116.88</v>
      </c>
      <c r="H9" s="10">
        <f>(3*C2)-(3*C3)</f>
        <v>19.679999999999993</v>
      </c>
      <c r="I9" s="10">
        <f>(3*C2)+(4*C3)</f>
        <v>155.76</v>
      </c>
      <c r="J9" s="11">
        <f>(3*C2)-(4*C3)</f>
        <v>0.23999999999999488</v>
      </c>
    </row>
    <row r="10" spans="2:10" ht="13.5" thickBot="1">
      <c r="B10" s="18" t="s">
        <v>69</v>
      </c>
      <c r="C10" s="12">
        <f>(4*C2)+C3</f>
        <v>123.44</v>
      </c>
      <c r="D10" s="12">
        <f>(4*C2)-C3</f>
        <v>84.56</v>
      </c>
      <c r="E10" s="12">
        <f>(4*C2)+(2*C3)</f>
        <v>142.88</v>
      </c>
      <c r="F10" s="12">
        <f>(4*C2)-(2*C3)</f>
        <v>65.12</v>
      </c>
      <c r="G10" s="12">
        <f>(4*C2)+(3*C3)</f>
        <v>162.32</v>
      </c>
      <c r="H10" s="12">
        <f>(4*C2)-(3*C3)</f>
        <v>45.67999999999999</v>
      </c>
      <c r="I10" s="12">
        <f>(4*C2)+(4*C3)</f>
        <v>181.76</v>
      </c>
      <c r="J10" s="13">
        <f>(4*C2)-(4*C3)</f>
        <v>26.239999999999995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D13" sqref="D13"/>
    </sheetView>
  </sheetViews>
  <sheetFormatPr defaultColWidth="9.140625" defaultRowHeight="12.75"/>
  <cols>
    <col min="1" max="1" width="14.140625" style="3" bestFit="1" customWidth="1"/>
    <col min="2" max="2" width="9.140625" style="3" customWidth="1"/>
    <col min="3" max="3" width="15.140625" style="3" bestFit="1" customWidth="1"/>
    <col min="4" max="4" width="20.7109375" style="3" bestFit="1" customWidth="1"/>
  </cols>
  <sheetData>
    <row r="2" spans="1:4" ht="12.75">
      <c r="A2" s="3" t="s">
        <v>48</v>
      </c>
      <c r="B2" s="3" t="s">
        <v>46</v>
      </c>
      <c r="C2" s="3" t="s">
        <v>47</v>
      </c>
      <c r="D2" s="3" t="s">
        <v>49</v>
      </c>
    </row>
    <row r="4" spans="1:2" ht="12.75">
      <c r="A4" s="4">
        <v>80</v>
      </c>
      <c r="B4" s="3">
        <v>1</v>
      </c>
    </row>
    <row r="5" spans="1:4" ht="12.75">
      <c r="A5" s="4">
        <v>61.44</v>
      </c>
      <c r="D5" s="3" t="s">
        <v>57</v>
      </c>
    </row>
    <row r="6" spans="1:2" ht="12.75">
      <c r="A6" s="4">
        <v>50</v>
      </c>
      <c r="B6" s="3">
        <v>8</v>
      </c>
    </row>
    <row r="7" spans="1:2" ht="12.75">
      <c r="A7" s="4">
        <v>33.6</v>
      </c>
      <c r="B7" s="3">
        <v>2</v>
      </c>
    </row>
    <row r="8" spans="1:2" ht="12.75">
      <c r="A8" s="4">
        <v>32.768</v>
      </c>
      <c r="B8" s="3">
        <v>5</v>
      </c>
    </row>
    <row r="9" spans="1:4" ht="12.75">
      <c r="A9" s="4">
        <v>26</v>
      </c>
      <c r="B9" s="3">
        <v>4</v>
      </c>
      <c r="D9" s="3" t="s">
        <v>50</v>
      </c>
    </row>
    <row r="10" spans="1:2" ht="12.75">
      <c r="A10" s="4">
        <v>19.44</v>
      </c>
      <c r="B10" s="3">
        <v>2</v>
      </c>
    </row>
    <row r="11" spans="1:2" ht="12.75">
      <c r="A11" s="4">
        <v>13</v>
      </c>
      <c r="B11" s="3">
        <v>3</v>
      </c>
    </row>
    <row r="12" spans="1:4" ht="12.75">
      <c r="A12" s="4">
        <v>10</v>
      </c>
      <c r="D12" s="3" t="s">
        <v>57</v>
      </c>
    </row>
    <row r="13" spans="1:2" ht="12.75">
      <c r="A13" s="4">
        <v>3.6864</v>
      </c>
      <c r="B13" s="3">
        <v>1</v>
      </c>
    </row>
    <row r="14" spans="1:2" ht="12.75">
      <c r="A14" s="4">
        <v>2.048</v>
      </c>
      <c r="B14" s="3">
        <v>1</v>
      </c>
    </row>
    <row r="15" spans="1:2" ht="12.75">
      <c r="A15" s="4">
        <v>1.544</v>
      </c>
      <c r="B15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Anketronics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Ingolf</dc:creator>
  <cp:keywords/>
  <dc:description/>
  <cp:lastModifiedBy>Ingolf</cp:lastModifiedBy>
  <cp:lastPrinted>2003-07-09T15:27:37Z</cp:lastPrinted>
  <dcterms:created xsi:type="dcterms:W3CDTF">2003-07-09T12:54:30Z</dcterms:created>
  <dcterms:modified xsi:type="dcterms:W3CDTF">2005-06-14T20:06:36Z</dcterms:modified>
  <cp:category/>
  <cp:version/>
  <cp:contentType/>
  <cp:contentStatus/>
</cp:coreProperties>
</file>